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Олег\Desktop\Поставщики\Рива\"/>
    </mc:Choice>
  </mc:AlternateContent>
  <xr:revisionPtr revIDLastSave="0" documentId="8_{0B9103EF-CB85-4889-9EC1-BBC411B3F255}" xr6:coauthVersionLast="45" xr6:coauthVersionMax="45" xr10:uidLastSave="{00000000-0000-0000-0000-000000000000}"/>
  <bookViews>
    <workbookView xWindow="-120" yWindow="-120" windowWidth="29040" windowHeight="15840" tabRatio="989" activeTab="1"/>
  </bookViews>
  <sheets>
    <sheet name="Столы руководителя + тумбы" sheetId="1" r:id="rId1"/>
    <sheet name="Примеры модульных тумб" sheetId="2" r:id="rId2"/>
    <sheet name="Столы переговорные" sheetId="3" r:id="rId3"/>
    <sheet name="Каркасы и двери" sheetId="4" state="hidden" r:id="rId4"/>
    <sheet name="Комплектация шкафов" sheetId="5" r:id="rId5"/>
    <sheet name="Композиции" sheetId="6" r:id="rId6"/>
    <sheet name="Таблица" sheetId="7" state="hidden" r:id="rId7"/>
  </sheets>
  <definedNames>
    <definedName name="Excel_BuiltIn_Print_Area" localSheetId="4">'Комплектация шкафов'!#REF!</definedName>
    <definedName name="_xlnm.Print_Area" localSheetId="2">'Столы переговорные'!$A$1:$K$100</definedName>
    <definedName name="_xlnm.Print_Area" localSheetId="0">'Столы руководителя + тумбы'!$A$1:$K$74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7" i="7" l="1"/>
  <c r="J130" i="4"/>
  <c r="L122" i="6"/>
  <c r="D96" i="7"/>
  <c r="D95" i="7"/>
  <c r="J128" i="4"/>
  <c r="D94" i="7"/>
  <c r="J127" i="4"/>
  <c r="D93" i="7"/>
  <c r="J126" i="4"/>
  <c r="D92" i="7"/>
  <c r="J125" i="4"/>
  <c r="D91" i="7"/>
  <c r="J124" i="4"/>
  <c r="D90" i="7"/>
  <c r="J123" i="4"/>
  <c r="D89" i="7"/>
  <c r="J122" i="4"/>
  <c r="D88" i="7"/>
  <c r="J121" i="4"/>
  <c r="H40" i="3"/>
  <c r="G40" i="3"/>
  <c r="G37" i="3"/>
  <c r="H37" i="3"/>
  <c r="D47" i="7"/>
  <c r="J40" i="3"/>
  <c r="D44" i="7"/>
  <c r="J46" i="3"/>
  <c r="D83" i="7"/>
  <c r="J102" i="4"/>
  <c r="D76" i="7"/>
  <c r="J72" i="4"/>
  <c r="D75" i="7"/>
  <c r="J70" i="4"/>
  <c r="M244" i="5"/>
  <c r="D74" i="7"/>
  <c r="J68" i="4"/>
  <c r="D73" i="7"/>
  <c r="J66" i="4"/>
  <c r="D72" i="7"/>
  <c r="J64" i="4"/>
  <c r="D71" i="7"/>
  <c r="J62" i="4"/>
  <c r="D87" i="7"/>
  <c r="D86" i="7"/>
  <c r="J114" i="4"/>
  <c r="L259" i="5"/>
  <c r="K259" i="5"/>
  <c r="L239" i="5"/>
  <c r="K239" i="5"/>
  <c r="L218" i="5"/>
  <c r="K218" i="5"/>
  <c r="L198" i="5"/>
  <c r="K198" i="5"/>
  <c r="L177" i="5"/>
  <c r="K177" i="5"/>
  <c r="L88" i="5"/>
  <c r="K88" i="5"/>
  <c r="K13" i="5"/>
  <c r="K23" i="5"/>
  <c r="K33" i="5"/>
  <c r="L13" i="5"/>
  <c r="L53" i="5"/>
  <c r="K58" i="5"/>
  <c r="K68" i="5"/>
  <c r="L58" i="5"/>
  <c r="L78" i="5"/>
  <c r="K83" i="5"/>
  <c r="L83" i="5"/>
  <c r="K93" i="5"/>
  <c r="L93" i="5"/>
  <c r="K99" i="5"/>
  <c r="K129" i="5"/>
  <c r="L99" i="5"/>
  <c r="L114" i="5"/>
  <c r="K147" i="5"/>
  <c r="K167" i="5"/>
  <c r="K157" i="5"/>
  <c r="L147" i="5"/>
  <c r="L157" i="5"/>
  <c r="K172" i="5"/>
  <c r="L172" i="5"/>
  <c r="K182" i="5"/>
  <c r="L182" i="5"/>
  <c r="K188" i="5"/>
  <c r="L188" i="5"/>
  <c r="K193" i="5"/>
  <c r="L193" i="5"/>
  <c r="K203" i="5"/>
  <c r="L203" i="5"/>
  <c r="K208" i="5"/>
  <c r="L208" i="5"/>
  <c r="K213" i="5"/>
  <c r="L213" i="5"/>
  <c r="K223" i="5"/>
  <c r="L223" i="5"/>
  <c r="K229" i="5"/>
  <c r="L229" i="5"/>
  <c r="K234" i="5"/>
  <c r="L234" i="5"/>
  <c r="K244" i="5"/>
  <c r="L244" i="5"/>
  <c r="K249" i="5"/>
  <c r="L249" i="5"/>
  <c r="K254" i="5"/>
  <c r="L254" i="5"/>
  <c r="K264" i="5"/>
  <c r="L264" i="5"/>
  <c r="K270" i="5"/>
  <c r="K285" i="5"/>
  <c r="L270" i="5"/>
  <c r="L285" i="5"/>
  <c r="K275" i="5"/>
  <c r="K280" i="5"/>
  <c r="L275" i="5"/>
  <c r="L280" i="5"/>
  <c r="L290" i="5"/>
  <c r="H77" i="6"/>
  <c r="H100" i="6"/>
  <c r="H120" i="6"/>
  <c r="H136" i="6"/>
  <c r="H153" i="6"/>
  <c r="G31" i="1"/>
  <c r="H31" i="1"/>
  <c r="G33" i="1"/>
  <c r="H33" i="1"/>
  <c r="D3" i="7"/>
  <c r="L12" i="6"/>
  <c r="M12" i="6"/>
  <c r="D4" i="7"/>
  <c r="J15" i="1"/>
  <c r="D5" i="7"/>
  <c r="J17" i="1"/>
  <c r="D6" i="7"/>
  <c r="L28" i="6"/>
  <c r="M28" i="6"/>
  <c r="D7" i="7"/>
  <c r="J21" i="1"/>
  <c r="D8" i="7"/>
  <c r="J23" i="1"/>
  <c r="D9" i="7"/>
  <c r="J25" i="1"/>
  <c r="D10" i="7"/>
  <c r="J27" i="1"/>
  <c r="D11" i="7"/>
  <c r="J29" i="1"/>
  <c r="D14" i="7"/>
  <c r="J35" i="1"/>
  <c r="D15" i="7"/>
  <c r="J37" i="1"/>
  <c r="D16" i="7"/>
  <c r="J44" i="1"/>
  <c r="D17" i="7"/>
  <c r="J46" i="1"/>
  <c r="D18" i="7"/>
  <c r="J48" i="1"/>
  <c r="D19" i="7"/>
  <c r="L13" i="6"/>
  <c r="D20" i="7"/>
  <c r="J57" i="1"/>
  <c r="D21" i="7"/>
  <c r="D22" i="7"/>
  <c r="L152" i="6"/>
  <c r="M152" i="6"/>
  <c r="D23" i="7"/>
  <c r="L120" i="6"/>
  <c r="L69" i="6"/>
  <c r="M69" i="6"/>
  <c r="D24" i="7"/>
  <c r="L119" i="6"/>
  <c r="B25" i="7"/>
  <c r="D25" i="7"/>
  <c r="K12" i="2"/>
  <c r="L98" i="6"/>
  <c r="M98" i="6"/>
  <c r="B26" i="7"/>
  <c r="D26" i="7"/>
  <c r="K18" i="2"/>
  <c r="B27" i="7"/>
  <c r="D27" i="7"/>
  <c r="K24" i="2"/>
  <c r="B28" i="7"/>
  <c r="D28" i="7"/>
  <c r="K30" i="2"/>
  <c r="B29" i="7"/>
  <c r="D29" i="7"/>
  <c r="K36" i="2"/>
  <c r="B30" i="7"/>
  <c r="D30" i="7"/>
  <c r="K42" i="2"/>
  <c r="B31" i="7"/>
  <c r="D31" i="7"/>
  <c r="K48" i="2"/>
  <c r="B32" i="7"/>
  <c r="D32" i="7"/>
  <c r="K54" i="2"/>
  <c r="B33" i="7"/>
  <c r="D33" i="7"/>
  <c r="K60" i="2"/>
  <c r="B34" i="7"/>
  <c r="D34" i="7"/>
  <c r="K66" i="2"/>
  <c r="B35" i="7"/>
  <c r="D35" i="7"/>
  <c r="K72" i="2"/>
  <c r="B36" i="7"/>
  <c r="D36" i="7"/>
  <c r="K78" i="2"/>
  <c r="B37" i="7"/>
  <c r="D37" i="7"/>
  <c r="K84" i="2"/>
  <c r="D38" i="7"/>
  <c r="J64" i="1"/>
  <c r="B39" i="7"/>
  <c r="D39" i="7"/>
  <c r="J12" i="3"/>
  <c r="L77" i="6"/>
  <c r="M77" i="6"/>
  <c r="D40" i="7"/>
  <c r="J14" i="3"/>
  <c r="D41" i="7"/>
  <c r="J16" i="3"/>
  <c r="D42" i="7"/>
  <c r="J19" i="3"/>
  <c r="D43" i="7"/>
  <c r="J43" i="3"/>
  <c r="L83" i="6"/>
  <c r="M83" i="6"/>
  <c r="D45" i="7"/>
  <c r="J31" i="3"/>
  <c r="D46" i="7"/>
  <c r="J37" i="3"/>
  <c r="D48" i="7"/>
  <c r="J56" i="3"/>
  <c r="D49" i="7"/>
  <c r="J62" i="3"/>
  <c r="L124" i="6"/>
  <c r="M124" i="6"/>
  <c r="D50" i="7"/>
  <c r="J68" i="3"/>
  <c r="D51" i="7"/>
  <c r="J74" i="3"/>
  <c r="L159" i="6"/>
  <c r="M159" i="6"/>
  <c r="D52" i="7"/>
  <c r="J80" i="3"/>
  <c r="L141" i="6"/>
  <c r="M141" i="6"/>
  <c r="D53" i="7"/>
  <c r="J87" i="3"/>
  <c r="D54" i="7"/>
  <c r="J13" i="4"/>
  <c r="L14" i="6"/>
  <c r="D55" i="7"/>
  <c r="J20" i="4"/>
  <c r="M88" i="5"/>
  <c r="D56" i="7"/>
  <c r="J23" i="4"/>
  <c r="D57" i="7"/>
  <c r="J27" i="4"/>
  <c r="D58" i="7"/>
  <c r="J30" i="4"/>
  <c r="L71" i="6"/>
  <c r="M71" i="6"/>
  <c r="D59" i="7"/>
  <c r="J34" i="4"/>
  <c r="D60" i="7"/>
  <c r="J36" i="4"/>
  <c r="L16" i="6"/>
  <c r="M16" i="6"/>
  <c r="D61" i="7"/>
  <c r="J38" i="4"/>
  <c r="D62" i="7"/>
  <c r="J40" i="4"/>
  <c r="D63" i="7"/>
  <c r="J42" i="4"/>
  <c r="D64" i="7"/>
  <c r="J44" i="4"/>
  <c r="D65" i="7"/>
  <c r="J48" i="4"/>
  <c r="D66" i="7"/>
  <c r="J50" i="4"/>
  <c r="D67" i="7"/>
  <c r="J52" i="4"/>
  <c r="D68" i="7"/>
  <c r="J55" i="4"/>
  <c r="D69" i="7"/>
  <c r="J57" i="4"/>
  <c r="L75" i="6"/>
  <c r="D70" i="7"/>
  <c r="J59" i="4"/>
  <c r="D77" i="7"/>
  <c r="J75" i="4"/>
  <c r="L17" i="6"/>
  <c r="M17" i="6"/>
  <c r="D78" i="7"/>
  <c r="J77" i="4"/>
  <c r="D79" i="7"/>
  <c r="J79" i="4"/>
  <c r="L21" i="6"/>
  <c r="M21" i="6"/>
  <c r="D80" i="7"/>
  <c r="J82" i="4"/>
  <c r="L82" i="6"/>
  <c r="M82" i="6"/>
  <c r="D81" i="7"/>
  <c r="J89" i="4"/>
  <c r="D82" i="7"/>
  <c r="L121" i="6"/>
  <c r="D84" i="7"/>
  <c r="J108" i="4"/>
  <c r="L155" i="6"/>
  <c r="M155" i="6"/>
  <c r="D85" i="7"/>
  <c r="L109" i="5"/>
  <c r="L134" i="5"/>
  <c r="L63" i="5"/>
  <c r="L68" i="5"/>
  <c r="K28" i="5"/>
  <c r="L104" i="5"/>
  <c r="L139" i="5"/>
  <c r="K114" i="5"/>
  <c r="L119" i="5"/>
  <c r="L38" i="5"/>
  <c r="L23" i="5"/>
  <c r="K162" i="5"/>
  <c r="L124" i="5"/>
  <c r="K152" i="5"/>
  <c r="K139" i="5"/>
  <c r="K73" i="5"/>
  <c r="K53" i="5"/>
  <c r="K38" i="5"/>
  <c r="K63" i="5"/>
  <c r="K18" i="5"/>
  <c r="K78" i="5"/>
  <c r="K48" i="5"/>
  <c r="K134" i="5"/>
  <c r="L43" i="6"/>
  <c r="M43" i="6"/>
  <c r="L167" i="5"/>
  <c r="L68" i="6"/>
  <c r="M68" i="6"/>
  <c r="L99" i="6"/>
  <c r="M99" i="6"/>
  <c r="L295" i="5"/>
  <c r="L129" i="5"/>
  <c r="L73" i="5"/>
  <c r="L67" i="6"/>
  <c r="M67" i="6"/>
  <c r="L100" i="6"/>
  <c r="M100" i="6"/>
  <c r="L66" i="6"/>
  <c r="M66" i="6"/>
  <c r="J25" i="3"/>
  <c r="J19" i="1"/>
  <c r="D2" i="7"/>
  <c r="J12" i="1"/>
  <c r="J39" i="1"/>
  <c r="L125" i="6"/>
  <c r="M125" i="6"/>
  <c r="J94" i="3"/>
  <c r="L44" i="6"/>
  <c r="M182" i="5"/>
  <c r="M172" i="5"/>
  <c r="L118" i="6"/>
  <c r="M118" i="6"/>
  <c r="J96" i="4"/>
  <c r="L51" i="6"/>
  <c r="M51" i="6"/>
  <c r="L135" i="6"/>
  <c r="M135" i="6"/>
  <c r="M177" i="5"/>
  <c r="L18" i="6"/>
  <c r="M18" i="6"/>
  <c r="L47" i="6"/>
  <c r="M47" i="6"/>
  <c r="M93" i="5"/>
  <c r="L15" i="6"/>
  <c r="J51" i="1"/>
  <c r="D13" i="7"/>
  <c r="J33" i="1"/>
  <c r="M44" i="6"/>
  <c r="L46" i="6"/>
  <c r="M13" i="6"/>
  <c r="L29" i="6"/>
  <c r="M121" i="6"/>
  <c r="L138" i="6"/>
  <c r="M138" i="6"/>
  <c r="L158" i="6"/>
  <c r="M158" i="6"/>
  <c r="L140" i="6"/>
  <c r="M140" i="6"/>
  <c r="M119" i="6"/>
  <c r="L137" i="6"/>
  <c r="L50" i="6"/>
  <c r="M50" i="6"/>
  <c r="M295" i="5"/>
  <c r="M285" i="5"/>
  <c r="M275" i="5"/>
  <c r="M280" i="5"/>
  <c r="M290" i="5"/>
  <c r="M270" i="5"/>
  <c r="L30" i="6"/>
  <c r="M30" i="6"/>
  <c r="M14" i="6"/>
  <c r="L123" i="6"/>
  <c r="M123" i="6"/>
  <c r="L101" i="6"/>
  <c r="M101" i="6"/>
  <c r="L136" i="6"/>
  <c r="M120" i="6"/>
  <c r="M147" i="5"/>
  <c r="L73" i="6"/>
  <c r="M58" i="5"/>
  <c r="M122" i="6"/>
  <c r="L139" i="6"/>
  <c r="M139" i="6"/>
  <c r="K295" i="5"/>
  <c r="K290" i="5"/>
  <c r="M223" i="5"/>
  <c r="M208" i="5"/>
  <c r="L70" i="6"/>
  <c r="M70" i="6"/>
  <c r="M198" i="5"/>
  <c r="M203" i="5"/>
  <c r="M218" i="5"/>
  <c r="M193" i="5"/>
  <c r="M213" i="5"/>
  <c r="M188" i="5"/>
  <c r="M75" i="6"/>
  <c r="L76" i="6"/>
  <c r="M76" i="6"/>
  <c r="L32" i="6"/>
  <c r="M32" i="6"/>
  <c r="L72" i="6"/>
  <c r="M72" i="6"/>
  <c r="M99" i="5"/>
  <c r="L19" i="6"/>
  <c r="M134" i="5"/>
  <c r="M129" i="5"/>
  <c r="M254" i="5"/>
  <c r="L84" i="6"/>
  <c r="M84" i="6"/>
  <c r="M95" i="6"/>
  <c r="D12" i="7"/>
  <c r="J31" i="1"/>
  <c r="L162" i="5"/>
  <c r="L142" i="6"/>
  <c r="M142" i="6"/>
  <c r="M13" i="5"/>
  <c r="L156" i="6"/>
  <c r="M156" i="6"/>
  <c r="L53" i="6"/>
  <c r="M83" i="5"/>
  <c r="L152" i="5"/>
  <c r="K104" i="5"/>
  <c r="K119" i="5"/>
  <c r="L43" i="5"/>
  <c r="L33" i="5"/>
  <c r="K43" i="5"/>
  <c r="L52" i="6"/>
  <c r="M52" i="6"/>
  <c r="M239" i="5"/>
  <c r="M249" i="5"/>
  <c r="L103" i="6"/>
  <c r="M103" i="6"/>
  <c r="J13" i="1"/>
  <c r="K124" i="5"/>
  <c r="L48" i="5"/>
  <c r="L28" i="5"/>
  <c r="M234" i="5"/>
  <c r="J49" i="3"/>
  <c r="M229" i="5"/>
  <c r="M259" i="5"/>
  <c r="L45" i="6"/>
  <c r="M45" i="6"/>
  <c r="K109" i="5"/>
  <c r="L18" i="5"/>
  <c r="M264" i="5"/>
  <c r="M132" i="6"/>
  <c r="L31" i="6"/>
  <c r="M31" i="6"/>
  <c r="M15" i="6"/>
  <c r="M53" i="6"/>
  <c r="L102" i="6"/>
  <c r="L153" i="6"/>
  <c r="M153" i="6"/>
  <c r="M136" i="6"/>
  <c r="M48" i="5"/>
  <c r="M43" i="5"/>
  <c r="M38" i="5"/>
  <c r="M18" i="5"/>
  <c r="M23" i="5"/>
  <c r="M28" i="5"/>
  <c r="M33" i="5"/>
  <c r="M53" i="5"/>
  <c r="L33" i="6"/>
  <c r="M33" i="6"/>
  <c r="L20" i="6"/>
  <c r="M19" i="6"/>
  <c r="M139" i="5"/>
  <c r="M104" i="5"/>
  <c r="M124" i="5"/>
  <c r="M114" i="5"/>
  <c r="M109" i="5"/>
  <c r="M119" i="5"/>
  <c r="L49" i="6"/>
  <c r="M49" i="6"/>
  <c r="M29" i="6"/>
  <c r="M63" i="5"/>
  <c r="M73" i="5"/>
  <c r="M68" i="5"/>
  <c r="M78" i="5"/>
  <c r="L74" i="6"/>
  <c r="M74" i="6"/>
  <c r="M73" i="6"/>
  <c r="L154" i="6"/>
  <c r="M154" i="6"/>
  <c r="M137" i="6"/>
  <c r="M46" i="6"/>
  <c r="L48" i="6"/>
  <c r="M48" i="6"/>
  <c r="M157" i="5"/>
  <c r="M152" i="5"/>
  <c r="M162" i="5"/>
  <c r="M167" i="5"/>
  <c r="M79" i="6"/>
  <c r="M149" i="6"/>
  <c r="M55" i="6"/>
  <c r="L157" i="6"/>
  <c r="M157" i="6"/>
  <c r="M166" i="6"/>
  <c r="M102" i="6"/>
  <c r="M111" i="6"/>
  <c r="M20" i="6"/>
  <c r="M25" i="6"/>
  <c r="L34" i="6"/>
  <c r="M34" i="6"/>
  <c r="M40" i="6"/>
</calcChain>
</file>

<file path=xl/sharedStrings.xml><?xml version="1.0" encoding="utf-8"?>
<sst xmlns="http://schemas.openxmlformats.org/spreadsheetml/2006/main" count="1249" uniqueCount="482">
  <si>
    <t xml:space="preserve">Исполнение:ЛДСП толщиной 36, 18, 22 мм, производство "Kronospan".                       </t>
  </si>
  <si>
    <t>Цвета: Акация, Вяз благородный, Мокко, Снежная Патина.</t>
  </si>
  <si>
    <t xml:space="preserve">Каркасы/столешницы столов, приставки, исполнение ЛДСП 36 мм. </t>
  </si>
  <si>
    <t>Топы тумб, стеллажей  - 22 мм</t>
  </si>
  <si>
    <t>Каркасы шкафов, царги столов, двери - исполнение ЛДСП 18 мм</t>
  </si>
  <si>
    <t>Упаковка — гофрокартон</t>
  </si>
  <si>
    <t>Картинка</t>
  </si>
  <si>
    <t>Артикул</t>
  </si>
  <si>
    <t>Габариты</t>
  </si>
  <si>
    <t>вес(кг)</t>
  </si>
  <si>
    <t>объем(м.куб)</t>
  </si>
  <si>
    <t>цена (руб)</t>
  </si>
  <si>
    <t>Столы</t>
  </si>
  <si>
    <t>LT-A14</t>
  </si>
  <si>
    <t>1400х900х750</t>
  </si>
  <si>
    <t xml:space="preserve">LT-A16 </t>
  </si>
  <si>
    <t>1600х900х750</t>
  </si>
  <si>
    <t>LT-A18</t>
  </si>
  <si>
    <t>1800х900х750</t>
  </si>
  <si>
    <t>LT-A20</t>
  </si>
  <si>
    <t>2000х900х750</t>
  </si>
  <si>
    <t>LT-В 18 R/L</t>
  </si>
  <si>
    <t>LT-В 20 R/L</t>
  </si>
  <si>
    <t>LT-В 22 R/L</t>
  </si>
  <si>
    <t>2200х900х750</t>
  </si>
  <si>
    <t>LT-C 18 R/L</t>
  </si>
  <si>
    <t>1800х2000х750</t>
  </si>
  <si>
    <t>LT-C 20 R/L</t>
  </si>
  <si>
    <t>2000х2000х750</t>
  </si>
  <si>
    <t xml:space="preserve"> </t>
  </si>
  <si>
    <t>LT-C 22 R/L</t>
  </si>
  <si>
    <t>2200х2000х750</t>
  </si>
  <si>
    <t>LT-D18.1</t>
  </si>
  <si>
    <t>1800x900x750</t>
  </si>
  <si>
    <t>LT-D 20.1</t>
  </si>
  <si>
    <t>2000x900x750</t>
  </si>
  <si>
    <t>LT-D18</t>
  </si>
  <si>
    <t>LT-D20</t>
  </si>
  <si>
    <t>LT-710</t>
  </si>
  <si>
    <t>100х100х710</t>
  </si>
  <si>
    <t xml:space="preserve">   х4</t>
  </si>
  <si>
    <t>Брифинг приставки (цена указана с опорой)</t>
  </si>
  <si>
    <t xml:space="preserve">LT-BR1 </t>
  </si>
  <si>
    <t>800х700х750</t>
  </si>
  <si>
    <t xml:space="preserve">LT-BR2 </t>
  </si>
  <si>
    <t>1200х700х750</t>
  </si>
  <si>
    <t>LT-BR3</t>
  </si>
  <si>
    <t>1000х600х750</t>
  </si>
  <si>
    <t>Тумбы</t>
  </si>
  <si>
    <t xml:space="preserve">LT-TM </t>
  </si>
  <si>
    <t>550х450х615</t>
  </si>
  <si>
    <t xml:space="preserve">LT-TS 2 </t>
  </si>
  <si>
    <t>1100х450х580</t>
  </si>
  <si>
    <t>LT-PK</t>
  </si>
  <si>
    <t>LT-YK</t>
  </si>
  <si>
    <t xml:space="preserve">LT-D4 Л/Пр. </t>
  </si>
  <si>
    <t xml:space="preserve">520х544х18 </t>
  </si>
  <si>
    <t>LT-S4R Л/Пр white</t>
  </si>
  <si>
    <t>520х544х22</t>
  </si>
  <si>
    <t xml:space="preserve">LT-S4R Л/Пр  black </t>
  </si>
  <si>
    <t>Тумба под фригобар</t>
  </si>
  <si>
    <t xml:space="preserve">LT-TS 5 </t>
  </si>
  <si>
    <t>1500х550х710</t>
  </si>
  <si>
    <t>Цвета: Акация, Вяз благородный</t>
  </si>
  <si>
    <t>Тумбы модульные(варианты)</t>
  </si>
  <si>
    <t>каркас тумбы</t>
  </si>
  <si>
    <t>блок ящиков</t>
  </si>
  <si>
    <t>полка</t>
  </si>
  <si>
    <t>дверь дсп</t>
  </si>
  <si>
    <t>дверь рама</t>
  </si>
  <si>
    <t>цена</t>
  </si>
  <si>
    <t>LT-TS 3.1**</t>
  </si>
  <si>
    <t>LT-TS 3 -1шт</t>
  </si>
  <si>
    <t>LT-YK-2 шт</t>
  </si>
  <si>
    <t>LT-PK-1шт</t>
  </si>
  <si>
    <t>нет</t>
  </si>
  <si>
    <t>LT-TS 3.2**</t>
  </si>
  <si>
    <t>LT-D4 Л/Пр</t>
  </si>
  <si>
    <t xml:space="preserve"> 1шт</t>
  </si>
  <si>
    <t>LT-TS 3.3**</t>
  </si>
  <si>
    <t>LT-YK-3 шт</t>
  </si>
  <si>
    <t>LT-TS 3.4**</t>
  </si>
  <si>
    <t>LT-PK-3шт</t>
  </si>
  <si>
    <t>LT-S4R Л/Пр</t>
  </si>
  <si>
    <t xml:space="preserve"> white</t>
  </si>
  <si>
    <t xml:space="preserve"> 2шт</t>
  </si>
  <si>
    <t>LT-TS 3.5**</t>
  </si>
  <si>
    <t xml:space="preserve"> 3шт</t>
  </si>
  <si>
    <t>LT-TS 3.6**</t>
  </si>
  <si>
    <t>LT-TS 4.1**</t>
  </si>
  <si>
    <t>LT-TS 4-1шт</t>
  </si>
  <si>
    <t>LT-PK-2шт</t>
  </si>
  <si>
    <t>LT-TS 4.2**</t>
  </si>
  <si>
    <t>LT-TS 4.3**</t>
  </si>
  <si>
    <t>LT-TS 4.4**</t>
  </si>
  <si>
    <t>LT-YK-4 шт</t>
  </si>
  <si>
    <t>LT-TS 4.5**</t>
  </si>
  <si>
    <t>LT-PK-4шт</t>
  </si>
  <si>
    <t>LT-TS 4.6**</t>
  </si>
  <si>
    <t xml:space="preserve"> 4шт</t>
  </si>
  <si>
    <t>LT-TS 4.7**</t>
  </si>
  <si>
    <t>** При использовании тумбы в качестве самостоятельной позиции отдельно от стола, рекомендуем дозаказывать аллюминиевые опоры NZ 60-100, в количестве 6 штук на 1 тумбу. По умолчанию все тумбы укомплектованы опорами типа -Американка.</t>
  </si>
  <si>
    <t>габариты</t>
  </si>
  <si>
    <t>Пристенные столы</t>
  </si>
  <si>
    <t xml:space="preserve">LT-PS18  </t>
  </si>
  <si>
    <t>1800х550х750</t>
  </si>
  <si>
    <t>LT-PS20</t>
  </si>
  <si>
    <t>2000х550х750</t>
  </si>
  <si>
    <t>LT-PS22</t>
  </si>
  <si>
    <t>2200х550х750</t>
  </si>
  <si>
    <t xml:space="preserve">Столы переговорные </t>
  </si>
  <si>
    <t xml:space="preserve">LT-SP1  </t>
  </si>
  <si>
    <t>2400х1200х750</t>
  </si>
  <si>
    <t xml:space="preserve">LT-SS  </t>
  </si>
  <si>
    <t>2400х1200х36</t>
  </si>
  <si>
    <t xml:space="preserve">LT-PP </t>
  </si>
  <si>
    <t>2400х1200х714</t>
  </si>
  <si>
    <t xml:space="preserve">LT-SP2  </t>
  </si>
  <si>
    <t xml:space="preserve">                   х4</t>
  </si>
  <si>
    <t>Наборные переговорные столы</t>
  </si>
  <si>
    <t xml:space="preserve">LT-SO </t>
  </si>
  <si>
    <t xml:space="preserve">1600х1200х750 </t>
  </si>
  <si>
    <t>Цена указана без опор</t>
  </si>
  <si>
    <t xml:space="preserve"> без опор</t>
  </si>
  <si>
    <t>без опор</t>
  </si>
  <si>
    <t xml:space="preserve">LT-SV </t>
  </si>
  <si>
    <t xml:space="preserve">1000х1200х750 </t>
  </si>
  <si>
    <t xml:space="preserve">LT-SPS  </t>
  </si>
  <si>
    <t>1000х800х750</t>
  </si>
  <si>
    <r>
      <t xml:space="preserve">LT-SРU L/R                                   </t>
    </r>
    <r>
      <rPr>
        <sz val="6"/>
        <rFont val="Times New Roman"/>
        <family val="1"/>
        <charset val="204"/>
      </rPr>
      <t>Делится на правый и левый в зависимости от направления текстуры</t>
    </r>
  </si>
  <si>
    <t xml:space="preserve"> 800х800х750</t>
  </si>
  <si>
    <t xml:space="preserve">LT-SРО  </t>
  </si>
  <si>
    <t>1700х600х750</t>
  </si>
  <si>
    <t>Столик журнальный</t>
  </si>
  <si>
    <t xml:space="preserve">LT-J  </t>
  </si>
  <si>
    <t>900х550х450</t>
  </si>
  <si>
    <t>Опора для приставок и стола переговорного</t>
  </si>
  <si>
    <t>Габаритные размеры</t>
  </si>
  <si>
    <t>Шкафы и двери</t>
  </si>
  <si>
    <t xml:space="preserve">Гардероб (топ выписывается отдельно) </t>
  </si>
  <si>
    <t xml:space="preserve">LT-G2   </t>
  </si>
  <si>
    <t>800х450х1990</t>
  </si>
  <si>
    <t xml:space="preserve">Шкаф широкий </t>
  </si>
  <si>
    <t xml:space="preserve">LT-ST1 </t>
  </si>
  <si>
    <t xml:space="preserve"> 800х430х1990</t>
  </si>
  <si>
    <t xml:space="preserve">LT-ST2  </t>
  </si>
  <si>
    <t>800х430х1195</t>
  </si>
  <si>
    <t>Шкаф узкий</t>
  </si>
  <si>
    <t xml:space="preserve">LT-SU1 </t>
  </si>
  <si>
    <t>400х430х1990</t>
  </si>
  <si>
    <t xml:space="preserve">LT-SU2 </t>
  </si>
  <si>
    <t xml:space="preserve"> 400х430х1195</t>
  </si>
  <si>
    <t>Топы шкафов и гардероба (1 топ на 1 шкаф, или группу шкафов)</t>
  </si>
  <si>
    <t xml:space="preserve">LT-T1  </t>
  </si>
  <si>
    <t>400х450х22</t>
  </si>
  <si>
    <t xml:space="preserve">LT-T2  </t>
  </si>
  <si>
    <t>800х450х22</t>
  </si>
  <si>
    <t xml:space="preserve">LT-T3  </t>
  </si>
  <si>
    <t>1200х450х22</t>
  </si>
  <si>
    <t xml:space="preserve">LT-T4  </t>
  </si>
  <si>
    <t>1600х450х22</t>
  </si>
  <si>
    <t xml:space="preserve">LT-T5  </t>
  </si>
  <si>
    <t>2000х450х22</t>
  </si>
  <si>
    <t xml:space="preserve">LT-T6  </t>
  </si>
  <si>
    <t>2400х450х22</t>
  </si>
  <si>
    <t>Фасады шкафов</t>
  </si>
  <si>
    <t>Двери ДСП</t>
  </si>
  <si>
    <t xml:space="preserve">LT-D1 Л/Пр.  </t>
  </si>
  <si>
    <t>397х1960х18</t>
  </si>
  <si>
    <t xml:space="preserve">LT-D2 Л/Пр.  </t>
  </si>
  <si>
    <t>397х1170х18</t>
  </si>
  <si>
    <t xml:space="preserve">LT-D3 Л/Пр.  </t>
  </si>
  <si>
    <t xml:space="preserve">397х790х18 </t>
  </si>
  <si>
    <t>Стекла в рамке</t>
  </si>
  <si>
    <t>LT-S1R Л/Пр</t>
  </si>
  <si>
    <t>397х1960х22</t>
  </si>
  <si>
    <t>LT-S2R Л/Пр</t>
  </si>
  <si>
    <t>397х1164х22</t>
  </si>
  <si>
    <t>LT-S3R Л/Пр</t>
  </si>
  <si>
    <t>397х790х22</t>
  </si>
  <si>
    <t xml:space="preserve">Стекла без рамки </t>
  </si>
  <si>
    <t>LT-S2 Л/Пр</t>
  </si>
  <si>
    <t>397х1164х0,4</t>
  </si>
  <si>
    <t>LT-S3 Л/Пр</t>
  </si>
  <si>
    <t>397х790х0,4</t>
  </si>
  <si>
    <t>LT-FS</t>
  </si>
  <si>
    <t>фурнитура для стекла</t>
  </si>
  <si>
    <t xml:space="preserve">LT-STO  </t>
  </si>
  <si>
    <t>2000х390х2000</t>
  </si>
  <si>
    <t>Стеллаж четырехсекционный (цена указана без опор)</t>
  </si>
  <si>
    <t xml:space="preserve">LT-SD1  </t>
  </si>
  <si>
    <t>1094х450х1168</t>
  </si>
  <si>
    <t>Фасады шкаф четырехсекционный</t>
  </si>
  <si>
    <t>Опора для шкафов и тумб стационарных</t>
  </si>
  <si>
    <t>NZ 60-100</t>
  </si>
  <si>
    <t>40х40х100</t>
  </si>
  <si>
    <t>Шкаф</t>
  </si>
  <si>
    <t>Шкафные группы</t>
  </si>
  <si>
    <t>дверь стекло</t>
  </si>
  <si>
    <t>Фур-ра С</t>
  </si>
  <si>
    <t>топ</t>
  </si>
  <si>
    <t>вес</t>
  </si>
  <si>
    <t>объем</t>
  </si>
  <si>
    <t>Стеллаж высокий широкий</t>
  </si>
  <si>
    <t>LT-ST 1.1</t>
  </si>
  <si>
    <t>LT-ST1</t>
  </si>
  <si>
    <t>LT-D3Л   -1шт</t>
  </si>
  <si>
    <t>LT-D3Пр -1шт</t>
  </si>
  <si>
    <t>1 шт</t>
  </si>
  <si>
    <t>LT-ST 1.2</t>
  </si>
  <si>
    <t>LT-FS -2шт</t>
  </si>
  <si>
    <t>LT-S2Л    -1шт</t>
  </si>
  <si>
    <t>LT-S2Пр  -1шт</t>
  </si>
  <si>
    <t>LT-ST 1.2R</t>
  </si>
  <si>
    <t>LT-S2R Л   -1шт</t>
  </si>
  <si>
    <t>LT-S2R Пр -1шт</t>
  </si>
  <si>
    <t>LT-ST 1.3</t>
  </si>
  <si>
    <t xml:space="preserve">LT-D2 Л  -1шт </t>
  </si>
  <si>
    <t>LT-D2Пр -1шт</t>
  </si>
  <si>
    <t>LT-ST 1.4</t>
  </si>
  <si>
    <t>LT-S3Л    -1шт</t>
  </si>
  <si>
    <t>LT-S3Пр  -1шт</t>
  </si>
  <si>
    <t>LT-ST 1.4R</t>
  </si>
  <si>
    <t>LT-S3R Л   -1шт</t>
  </si>
  <si>
    <t>LT-S3R Пр -1шт</t>
  </si>
  <si>
    <t>LT-ST 1.5</t>
  </si>
  <si>
    <t>LT-D3Л   -2шт</t>
  </si>
  <si>
    <t>LT-D3Пр -2шт</t>
  </si>
  <si>
    <t>LT-ST 1.6</t>
  </si>
  <si>
    <t>LT-ST 1.7</t>
  </si>
  <si>
    <t>LT-ST 1.7R</t>
  </si>
  <si>
    <t>LT-ST 1.8</t>
  </si>
  <si>
    <t>LT-ST 1.9</t>
  </si>
  <si>
    <t>LT-D1 Л  -1шт</t>
  </si>
  <si>
    <t>LT-D1Пр -1шт</t>
  </si>
  <si>
    <t>LT-ST 1.10R</t>
  </si>
  <si>
    <t>LT-S1R Л   -1шт</t>
  </si>
  <si>
    <t>LT-S1R Пр -1шт</t>
  </si>
  <si>
    <t>Стеллаж высокий узкий</t>
  </si>
  <si>
    <t>LT-SU 1.1</t>
  </si>
  <si>
    <t xml:space="preserve">LT-D3Л/Пр -1шт </t>
  </si>
  <si>
    <t>1шт</t>
  </si>
  <si>
    <t>LT-SU 1.2</t>
  </si>
  <si>
    <t>LT-S2 Л/Пр-1шт</t>
  </si>
  <si>
    <t>LT-FS -1шт</t>
  </si>
  <si>
    <t>LT-SU 1.2R</t>
  </si>
  <si>
    <t>LTS2R Л/Пр-1шт</t>
  </si>
  <si>
    <t>LT-SU 1.3</t>
  </si>
  <si>
    <t>LT-D3Л/Пр -1шт</t>
  </si>
  <si>
    <t>LT-D2Л/Пр -1шт</t>
  </si>
  <si>
    <t>LT-SU 1.4</t>
  </si>
  <si>
    <t>LT-S3 Л/Пр-1шт</t>
  </si>
  <si>
    <t>LT-SU 1.4R</t>
  </si>
  <si>
    <t>LTS3R Л/Пр-1шт</t>
  </si>
  <si>
    <t>LT-SU 1.5</t>
  </si>
  <si>
    <t xml:space="preserve">LT-D3Л/Пр -2шт </t>
  </si>
  <si>
    <t>Стеллаж</t>
  </si>
  <si>
    <t>LT-SU 1.6</t>
  </si>
  <si>
    <t>LT-SU 1.7</t>
  </si>
  <si>
    <t>LT-SU 1.7R</t>
  </si>
  <si>
    <t>LT-SU 1.8</t>
  </si>
  <si>
    <t>LT-SU 1.9</t>
  </si>
  <si>
    <t>LT-D1Л/Пр -1шт</t>
  </si>
  <si>
    <t>LT-SU 1.10R</t>
  </si>
  <si>
    <t>LTS1R Л/Пр-1шт</t>
  </si>
  <si>
    <t>Стеллаж средний широкий</t>
  </si>
  <si>
    <t>LT-ST 2.1</t>
  </si>
  <si>
    <t>LT-ST2</t>
  </si>
  <si>
    <t>LT-ST 2.2</t>
  </si>
  <si>
    <t>LT-ST 2.2R</t>
  </si>
  <si>
    <t>LT-ST 2.3</t>
  </si>
  <si>
    <t>LT-ST 2.4</t>
  </si>
  <si>
    <t>LT-S2 Л   -1шт</t>
  </si>
  <si>
    <t>LT-S2 Пр -1шт</t>
  </si>
  <si>
    <t>LT-ST 2.4R</t>
  </si>
  <si>
    <t>Стеллаж средний узкий</t>
  </si>
  <si>
    <t>LT-SU 2.1</t>
  </si>
  <si>
    <t>LT-SU 2.2</t>
  </si>
  <si>
    <t>LTS 3 Л/Пр-1шт</t>
  </si>
  <si>
    <t xml:space="preserve">LT-SU 2.2R </t>
  </si>
  <si>
    <t>LT-SU 2.3</t>
  </si>
  <si>
    <t xml:space="preserve">LT-D2Л/Пр -1шт </t>
  </si>
  <si>
    <t xml:space="preserve">LT-SU 2.4 </t>
  </si>
  <si>
    <t>LTS 2 Л/Пр-1шт</t>
  </si>
  <si>
    <t>LT-SU 2.4R</t>
  </si>
  <si>
    <t>Стеллаж квадратный</t>
  </si>
  <si>
    <t xml:space="preserve">LT-SD1.1  </t>
  </si>
  <si>
    <t>LT-SD1</t>
  </si>
  <si>
    <t>NZ 60-100 -4шт</t>
  </si>
  <si>
    <t>4шт</t>
  </si>
  <si>
    <t>LT-SD1.2R  white</t>
  </si>
  <si>
    <t xml:space="preserve">LT-S4R Л/Пр white </t>
  </si>
  <si>
    <t xml:space="preserve">LT-SD1.2R black </t>
  </si>
  <si>
    <t xml:space="preserve">LT-S4R Л/Пр black   </t>
  </si>
  <si>
    <t>Композиция №1</t>
  </si>
  <si>
    <t>кол-во</t>
  </si>
  <si>
    <t>сумма</t>
  </si>
  <si>
    <t xml:space="preserve">LT-G2  </t>
  </si>
  <si>
    <t>LT-S2 Л</t>
  </si>
  <si>
    <t>LT-S2 Пр</t>
  </si>
  <si>
    <t xml:space="preserve">LT-D3 Л.  </t>
  </si>
  <si>
    <t xml:space="preserve">LT-D3Пр.  </t>
  </si>
  <si>
    <t>Итого</t>
  </si>
  <si>
    <t>Композиция №2</t>
  </si>
  <si>
    <t>LT-C 18 L</t>
  </si>
  <si>
    <t>Композиция №3</t>
  </si>
  <si>
    <t>LT-D 18</t>
  </si>
  <si>
    <t xml:space="preserve">LT-710 </t>
  </si>
  <si>
    <t>LT-BR1</t>
  </si>
  <si>
    <t xml:space="preserve">LT-BR3 </t>
  </si>
  <si>
    <t xml:space="preserve">LT-D4 Пр </t>
  </si>
  <si>
    <t>LT-D4 Л</t>
  </si>
  <si>
    <t>Композиция №4</t>
  </si>
  <si>
    <t>LT-В 18 L</t>
  </si>
  <si>
    <t>LT-TS 3</t>
  </si>
  <si>
    <t>LT-D2 Л</t>
  </si>
  <si>
    <t>LT-D2 Пр</t>
  </si>
  <si>
    <t>LT-S2R Л</t>
  </si>
  <si>
    <t>LT-S2R Пр</t>
  </si>
  <si>
    <t>Композиция №5</t>
  </si>
  <si>
    <t>LT-SS</t>
  </si>
  <si>
    <t>Композиция №6     Стол 3200*1200*750</t>
  </si>
  <si>
    <t>LT-S 3.1</t>
  </si>
  <si>
    <t>Композиция № 7</t>
  </si>
  <si>
    <t xml:space="preserve">LT-TS 4  </t>
  </si>
  <si>
    <t>Композиция №8</t>
  </si>
  <si>
    <t xml:space="preserve">LT-SPS </t>
  </si>
  <si>
    <t>Композиция №9</t>
  </si>
  <si>
    <t>LT-TS 4</t>
  </si>
  <si>
    <t>LT-S4R Л white</t>
  </si>
  <si>
    <t xml:space="preserve">LT-S4R Пр black </t>
  </si>
  <si>
    <t xml:space="preserve">LT-SРU </t>
  </si>
  <si>
    <t>Наименование</t>
  </si>
  <si>
    <t>Цена</t>
  </si>
  <si>
    <t>Цена с учетом коэффициента</t>
  </si>
  <si>
    <t>Коэффициент</t>
  </si>
  <si>
    <t>Стол руководителя 1400х900х750</t>
  </si>
  <si>
    <t>Стол руководителя 1600х900х750</t>
  </si>
  <si>
    <t>Стол руководителя 1800х900х750</t>
  </si>
  <si>
    <t>Стол руководителя 2000х900х750</t>
  </si>
  <si>
    <t>Стол руководителя 2200х900х750</t>
  </si>
  <si>
    <t>LT-D 18.1</t>
  </si>
  <si>
    <t>LT-D 20.2</t>
  </si>
  <si>
    <t xml:space="preserve">Столешница стола руководителя </t>
  </si>
  <si>
    <t>LT-D 20</t>
  </si>
  <si>
    <t>Брифинг приставка 800х700х750</t>
  </si>
  <si>
    <t>Брифинг приставка 1200х700х750</t>
  </si>
  <si>
    <t>Брифинг приставка 1000х600х750</t>
  </si>
  <si>
    <t>Тумба подкатная    550х450х615</t>
  </si>
  <si>
    <t>Тумба стационарная  1100х450х580</t>
  </si>
  <si>
    <t>LT-TS 2</t>
  </si>
  <si>
    <t>Тумба стационарная  1650х450х580</t>
  </si>
  <si>
    <t>Тумба стационарная 2200х450х580</t>
  </si>
  <si>
    <t>Полка тумбы стационарной</t>
  </si>
  <si>
    <t>Блок ящиков  тумбы стационарной</t>
  </si>
  <si>
    <t>Тумба стационарная с фригобаром 1500х550х710</t>
  </si>
  <si>
    <t>Пристенный стол 1800х550х750</t>
  </si>
  <si>
    <t>Пристенный стол 2000х550х750</t>
  </si>
  <si>
    <t>Пристенный стол 2200х550х750</t>
  </si>
  <si>
    <t>Стол переговорный 2400х1200х750</t>
  </si>
  <si>
    <t xml:space="preserve">Столешница переговорного стола </t>
  </si>
  <si>
    <t>Подстолье переговорного стола</t>
  </si>
  <si>
    <t>LT-PP</t>
  </si>
  <si>
    <t xml:space="preserve">Элемент наборного переговорного стола 1600х1200х750 </t>
  </si>
  <si>
    <t xml:space="preserve">Элемент наборного переговорного стола 1000х1200х750 </t>
  </si>
  <si>
    <t>Элемент наборного переговорного стола 1000х800х750</t>
  </si>
  <si>
    <t>Элемент наборного переговорного стола 800х800х750</t>
  </si>
  <si>
    <t>Элемент наборного переговорного стола 1700х600х750</t>
  </si>
  <si>
    <t>Столик журнальный 900х550х450</t>
  </si>
  <si>
    <t>Гардероб широкий 800х450х1990</t>
  </si>
  <si>
    <t>Стеллаж широкий высокий  800х430х1990</t>
  </si>
  <si>
    <t>Стеллаж широкий средний 800х430х1195</t>
  </si>
  <si>
    <t>Стеллаж узкий высокий 400х430х1990</t>
  </si>
  <si>
    <t>Стеллаж узкий средний  400х430х1195</t>
  </si>
  <si>
    <t>Топ шкафа 400х450х22</t>
  </si>
  <si>
    <t>Топ шкафа 800х450х22</t>
  </si>
  <si>
    <t>Топ шкафной группы1200х450х22</t>
  </si>
  <si>
    <t>Топ шкафной группы 1600х450х22</t>
  </si>
  <si>
    <t>Топ шкафной группы 2000х450х22</t>
  </si>
  <si>
    <t>Топ шкафной группы 2400х450х22</t>
  </si>
  <si>
    <t>Дверь дсп высокая  400х1960х18</t>
  </si>
  <si>
    <t>Дверь дсп средняя 400х1700х18</t>
  </si>
  <si>
    <t xml:space="preserve">Дверь дсп низкая  400х790х18 </t>
  </si>
  <si>
    <t>Дверь стекло в раме высокое</t>
  </si>
  <si>
    <t>Дверь стекло в раме среднее</t>
  </si>
  <si>
    <t>Дверь стекло в раме низкое</t>
  </si>
  <si>
    <t>Дверь стекло среднее</t>
  </si>
  <si>
    <t>Дверь стекло низкое</t>
  </si>
  <si>
    <t>Фурнитура стекла без рамы</t>
  </si>
  <si>
    <t>Стеллаж  2000х390х2000</t>
  </si>
  <si>
    <t>Стеллаж четырехсекционный 1094х450х1168</t>
  </si>
  <si>
    <t xml:space="preserve">Дверь дсп шкаф четырехсекционный 520х544х18 </t>
  </si>
  <si>
    <t>Дверь стекло рама шкаф четырехсекционный 520х544х22</t>
  </si>
  <si>
    <t>Опора большая</t>
  </si>
  <si>
    <t>Опора малая</t>
  </si>
  <si>
    <t>LT-710 *</t>
  </si>
  <si>
    <t xml:space="preserve">* Опоры изготавливаются в цветах: белый, серый, антрацит. Просьба в заявке указывать цвет опор.        </t>
  </si>
  <si>
    <t>Стекла в рамке Lacobel</t>
  </si>
  <si>
    <t>LT-S1R Л/Пр white</t>
  </si>
  <si>
    <t>LT-S2R Л/Пр white</t>
  </si>
  <si>
    <t>LT-S3R Л/Пр white</t>
  </si>
  <si>
    <t xml:space="preserve">LT-S1R Л/Пр black </t>
  </si>
  <si>
    <t xml:space="preserve">LT-S2R Л/Пр black </t>
  </si>
  <si>
    <t xml:space="preserve">LT-S3R Л/Пр black </t>
  </si>
  <si>
    <t>Дверь стекло в раме высокое Lacobel white</t>
  </si>
  <si>
    <t>Дверь стекло в раме высокое Lacobel black</t>
  </si>
  <si>
    <t>Дверь стекло в раме среднее Lacobel white</t>
  </si>
  <si>
    <t>Дверь стекло в раме низкое Lacobel white</t>
  </si>
  <si>
    <t>Дверь стекло в раме среднее Lacobel black</t>
  </si>
  <si>
    <t>Дверь стекло в раме низкое Lacobel black</t>
  </si>
  <si>
    <t>Стеллаж (Обязательно доп крепление к стене)</t>
  </si>
  <si>
    <r>
      <t xml:space="preserve">Кабинет руководителя </t>
    </r>
    <r>
      <rPr>
        <b/>
        <sz val="12"/>
        <color indexed="25"/>
        <rFont val="Times New Roman"/>
        <family val="1"/>
        <charset val="204"/>
      </rPr>
      <t>YALTA</t>
    </r>
  </si>
  <si>
    <t>LT-S5R Л/Пр white</t>
  </si>
  <si>
    <t xml:space="preserve">LT-S5R Л/Пр  black </t>
  </si>
  <si>
    <t>LT-ST 1.2R white/black</t>
  </si>
  <si>
    <t>LT-ST 1.4R white/black</t>
  </si>
  <si>
    <t>LT-ST 1.7R white/black</t>
  </si>
  <si>
    <t>LT-ST 1.10R white/black</t>
  </si>
  <si>
    <t>LT-SU 1.2R white/black</t>
  </si>
  <si>
    <t>LT-SU 1.4R white/black</t>
  </si>
  <si>
    <t>LT-SU 1.7R white/black</t>
  </si>
  <si>
    <t>LT-SU 1.10R white/black</t>
  </si>
  <si>
    <t>LT-ST 2.2R white/black</t>
  </si>
  <si>
    <t>LT-ST 2.4R white/black</t>
  </si>
  <si>
    <t>LT-SU 2.2R white/black</t>
  </si>
  <si>
    <t>LT-SU 2.4R white/black</t>
  </si>
  <si>
    <t>LT-S2R Л white/black  -1шт</t>
  </si>
  <si>
    <t>LT-S2R Пр white/black -1шт</t>
  </si>
  <si>
    <t>LT-S3R Л white/black -1шт</t>
  </si>
  <si>
    <t>LT-S3R Пр white/black -1шт</t>
  </si>
  <si>
    <t>LT-S1R Л white/black -1шт</t>
  </si>
  <si>
    <t>LT-S1R Пр white/black -1шт</t>
  </si>
  <si>
    <t>LTS2R white/black Л/Пр-1шт</t>
  </si>
  <si>
    <t>LTS3R Л/Пр white/black -1шт</t>
  </si>
  <si>
    <t>LTS3R white/black Л/Пр-1шт</t>
  </si>
  <si>
    <t>LTS1R white/black Л/Пр-1шт</t>
  </si>
  <si>
    <t>LT-S3R white/black Л   -1шт</t>
  </si>
  <si>
    <t>LT-S3R white/black Пр -1шт</t>
  </si>
  <si>
    <t>LT-S2R white/black Л   -1шт</t>
  </si>
  <si>
    <t>LT-S2R white/black Пр -1шт</t>
  </si>
  <si>
    <t xml:space="preserve">LT-S5R white Л -1шт. </t>
  </si>
  <si>
    <t xml:space="preserve">LT-S5R white Пр-1шт. </t>
  </si>
  <si>
    <t xml:space="preserve">LT-S5R black Л -1шт. </t>
  </si>
  <si>
    <t xml:space="preserve">LT-S5R black Пр-1шт. </t>
  </si>
  <si>
    <t>Дверь стекло рама шкаф четырехсекционный 1042*544*22</t>
  </si>
  <si>
    <t>1042x544x22</t>
  </si>
  <si>
    <t>LT-D5 Л/Пр</t>
  </si>
  <si>
    <t xml:space="preserve">Дверь дсп шкаф четырехсекционный 1042х544х18 </t>
  </si>
  <si>
    <t xml:space="preserve">LT-SD1.4R white </t>
  </si>
  <si>
    <t xml:space="preserve">LT-SD1.4R black </t>
  </si>
  <si>
    <t>LT-SD1.3</t>
  </si>
  <si>
    <t>LT-D5 Л - 1шт.</t>
  </si>
  <si>
    <t>LT-D5 Пр - 1шт.</t>
  </si>
  <si>
    <t xml:space="preserve">LT-SP3  </t>
  </si>
  <si>
    <t>1800х1100х750</t>
  </si>
  <si>
    <t>1800х1100х36</t>
  </si>
  <si>
    <t>LT-SM</t>
  </si>
  <si>
    <t>LT-SP3</t>
  </si>
  <si>
    <t>Стол переговорный 1800х1100х750</t>
  </si>
  <si>
    <t>Ящик для стеклянных дверей</t>
  </si>
  <si>
    <t>Я3-2R/4С</t>
  </si>
  <si>
    <t>Я3-6R/10С</t>
  </si>
  <si>
    <t>Я2-2R/4С</t>
  </si>
  <si>
    <t>Я2-6R/10С</t>
  </si>
  <si>
    <t>Ящик для стекол (4 низкие двери стекло / 2 низкие двери стекло в рамке)</t>
  </si>
  <si>
    <t>Ящик для стекол (10 низких дверей стекло / 6 низких дверей стекло в рамке)</t>
  </si>
  <si>
    <t>Ящик для стекол (4 средние двери стекло / 2 средние двери стекло в рамке)</t>
  </si>
  <si>
    <t>Я1-2R</t>
  </si>
  <si>
    <t>Я4-2R</t>
  </si>
  <si>
    <t>Я4-6R</t>
  </si>
  <si>
    <t>Я5-2R</t>
  </si>
  <si>
    <t>Ящик для стекол (2 высокие двери стекло в рамке)</t>
  </si>
  <si>
    <t>Ящик для стекол (2 двери стекло в рамке LT-S4R)</t>
  </si>
  <si>
    <t>Ящик для стекол (6 дверей стекло в рамке LT-S4R)</t>
  </si>
  <si>
    <t>Ящик для стекол (2 двери стекло в рамке LT-S5R)</t>
  </si>
  <si>
    <t>1042x544x18</t>
  </si>
  <si>
    <t>* Опоры изготавливаются в цветах: белый, серый, антрацит. Просьба в заявке указывать цвет опор.                                                                                                             ** При использовании тумбы в качестве самостоятельной позиции отдельно от стола, рекомендуем дозаказывать аллюминиевые опоры NZ 60-100, в количестве 6 штук на 1 тумбу.По умолчанию все тумбы укомплектованы опорами типа -Американка.                     *** Допустимо использование любого холодильника с размерами не более  450*450*500мм</t>
  </si>
  <si>
    <t xml:space="preserve"> 800х450х1990</t>
  </si>
  <si>
    <t>400х450х1990</t>
  </si>
  <si>
    <t>800х450х1195</t>
  </si>
  <si>
    <t>400х450х1195</t>
  </si>
  <si>
    <r>
      <t xml:space="preserve">Кабинет руководителя </t>
    </r>
    <r>
      <rPr>
        <b/>
        <sz val="10"/>
        <color indexed="25"/>
        <rFont val="Times New Roman"/>
        <family val="1"/>
        <charset val="204"/>
      </rPr>
      <t>YALTA</t>
    </r>
    <r>
      <rPr>
        <b/>
        <sz val="12"/>
        <color indexed="25"/>
        <rFont val="Times New Roman"/>
        <family val="1"/>
        <charset val="204"/>
      </rPr>
      <t xml:space="preserve"> </t>
    </r>
    <r>
      <rPr>
        <b/>
        <sz val="9"/>
        <color indexed="25"/>
        <rFont val="Times New Roman"/>
        <family val="1"/>
        <charset val="204"/>
      </rPr>
      <t>измениения от</t>
    </r>
    <r>
      <rPr>
        <b/>
        <sz val="9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23.09.2019г.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</si>
</sst>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25"/>
      <name val="Times New Roman"/>
      <family val="1"/>
      <charset val="204"/>
    </font>
    <font>
      <b/>
      <sz val="12"/>
      <color indexed="25"/>
      <name val="Times New Roman"/>
      <family val="1"/>
      <charset val="204"/>
    </font>
    <font>
      <b/>
      <sz val="9"/>
      <color indexed="2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1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2" xfId="0" applyBorder="1" applyAlignment="1"/>
    <xf numFmtId="0" fontId="0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vertical="center"/>
    </xf>
    <xf numFmtId="0" fontId="9" fillId="0" borderId="0" xfId="0" applyFont="1"/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5" fillId="0" borderId="6" xfId="0" applyFont="1" applyBorder="1" applyAlignment="1"/>
    <xf numFmtId="0" fontId="16" fillId="0" borderId="7" xfId="0" applyFont="1" applyBorder="1" applyAlignment="1">
      <alignment horizontal="left" vertical="center"/>
    </xf>
    <xf numFmtId="0" fontId="15" fillId="0" borderId="1" xfId="0" applyFont="1" applyBorder="1" applyAlignment="1"/>
    <xf numFmtId="0" fontId="0" fillId="0" borderId="0" xfId="0" applyBorder="1"/>
    <xf numFmtId="0" fontId="15" fillId="0" borderId="8" xfId="0" applyFont="1" applyBorder="1" applyAlignment="1"/>
    <xf numFmtId="0" fontId="0" fillId="0" borderId="0" xfId="0" applyFont="1" applyBorder="1" applyAlignment="1"/>
    <xf numFmtId="0" fontId="12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0" xfId="0" applyFont="1" applyBorder="1"/>
    <xf numFmtId="0" fontId="12" fillId="0" borderId="2" xfId="0" applyFont="1" applyBorder="1"/>
    <xf numFmtId="0" fontId="12" fillId="0" borderId="2" xfId="0" applyFont="1" applyBorder="1" applyAlignment="1"/>
    <xf numFmtId="0" fontId="12" fillId="0" borderId="0" xfId="0" applyFont="1" applyBorder="1" applyAlignment="1"/>
    <xf numFmtId="0" fontId="12" fillId="0" borderId="0" xfId="0" applyFont="1" applyAlignment="1"/>
    <xf numFmtId="0" fontId="12" fillId="2" borderId="0" xfId="0" applyFont="1" applyFill="1"/>
    <xf numFmtId="0" fontId="12" fillId="0" borderId="2" xfId="0" applyFont="1" applyFill="1" applyBorder="1"/>
    <xf numFmtId="0" fontId="12" fillId="0" borderId="0" xfId="0" applyFont="1" applyBorder="1"/>
    <xf numFmtId="1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/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8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/>
    </xf>
    <xf numFmtId="0" fontId="6" fillId="0" borderId="1" xfId="0" applyFont="1" applyBorder="1" applyAlignment="1"/>
    <xf numFmtId="0" fontId="7" fillId="0" borderId="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7" xfId="0" applyFont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5" fillId="0" borderId="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6" fillId="0" borderId="7" xfId="0" applyFont="1" applyBorder="1" applyAlignment="1">
      <alignment vertical="center"/>
    </xf>
    <xf numFmtId="0" fontId="17" fillId="0" borderId="7" xfId="0" applyFont="1" applyBorder="1" applyAlignment="1"/>
    <xf numFmtId="0" fontId="16" fillId="0" borderId="1" xfId="0" applyFont="1" applyBorder="1" applyAlignment="1"/>
    <xf numFmtId="0" fontId="16" fillId="0" borderId="1" xfId="0" applyFont="1" applyBorder="1" applyAlignment="1">
      <alignment vertical="center"/>
    </xf>
    <xf numFmtId="0" fontId="16" fillId="0" borderId="7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7" fillId="0" borderId="7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4" fillId="0" borderId="7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png"/><Relationship Id="rId13" Type="http://schemas.openxmlformats.org/officeDocument/2006/relationships/image" Target="../media/image24.png"/><Relationship Id="rId3" Type="http://schemas.openxmlformats.org/officeDocument/2006/relationships/image" Target="../media/image14.jpeg"/><Relationship Id="rId7" Type="http://schemas.openxmlformats.org/officeDocument/2006/relationships/image" Target="../media/image18.png"/><Relationship Id="rId12" Type="http://schemas.openxmlformats.org/officeDocument/2006/relationships/image" Target="../media/image23.png"/><Relationship Id="rId2" Type="http://schemas.openxmlformats.org/officeDocument/2006/relationships/image" Target="../media/image13.jpeg"/><Relationship Id="rId1" Type="http://schemas.openxmlformats.org/officeDocument/2006/relationships/image" Target="../media/image12.jpeg"/><Relationship Id="rId6" Type="http://schemas.openxmlformats.org/officeDocument/2006/relationships/image" Target="../media/image17.png"/><Relationship Id="rId11" Type="http://schemas.openxmlformats.org/officeDocument/2006/relationships/image" Target="../media/image22.png"/><Relationship Id="rId5" Type="http://schemas.openxmlformats.org/officeDocument/2006/relationships/image" Target="../media/image16.png"/><Relationship Id="rId10" Type="http://schemas.openxmlformats.org/officeDocument/2006/relationships/image" Target="../media/image21.png"/><Relationship Id="rId4" Type="http://schemas.openxmlformats.org/officeDocument/2006/relationships/image" Target="../media/image15.png"/><Relationship Id="rId9" Type="http://schemas.openxmlformats.org/officeDocument/2006/relationships/image" Target="../media/image20.png"/><Relationship Id="rId14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2.jpeg"/><Relationship Id="rId13" Type="http://schemas.openxmlformats.org/officeDocument/2006/relationships/image" Target="../media/image11.png"/><Relationship Id="rId3" Type="http://schemas.openxmlformats.org/officeDocument/2006/relationships/image" Target="../media/image27.jpeg"/><Relationship Id="rId7" Type="http://schemas.openxmlformats.org/officeDocument/2006/relationships/image" Target="../media/image31.jpeg"/><Relationship Id="rId12" Type="http://schemas.openxmlformats.org/officeDocument/2006/relationships/image" Target="../media/image35.png"/><Relationship Id="rId2" Type="http://schemas.openxmlformats.org/officeDocument/2006/relationships/image" Target="../media/image26.jpeg"/><Relationship Id="rId1" Type="http://schemas.openxmlformats.org/officeDocument/2006/relationships/image" Target="../media/image25.jpeg"/><Relationship Id="rId6" Type="http://schemas.openxmlformats.org/officeDocument/2006/relationships/image" Target="../media/image30.jpeg"/><Relationship Id="rId11" Type="http://schemas.openxmlformats.org/officeDocument/2006/relationships/image" Target="../media/image34.png"/><Relationship Id="rId5" Type="http://schemas.openxmlformats.org/officeDocument/2006/relationships/image" Target="../media/image29.jpeg"/><Relationship Id="rId10" Type="http://schemas.openxmlformats.org/officeDocument/2006/relationships/image" Target="../media/image33.jpeg"/><Relationship Id="rId4" Type="http://schemas.openxmlformats.org/officeDocument/2006/relationships/image" Target="../media/image28.jpeg"/><Relationship Id="rId9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3.emf"/><Relationship Id="rId13" Type="http://schemas.openxmlformats.org/officeDocument/2006/relationships/image" Target="../media/image48.jpeg"/><Relationship Id="rId18" Type="http://schemas.openxmlformats.org/officeDocument/2006/relationships/image" Target="../media/image53.jpeg"/><Relationship Id="rId26" Type="http://schemas.openxmlformats.org/officeDocument/2006/relationships/image" Target="../media/image61.emf"/><Relationship Id="rId3" Type="http://schemas.openxmlformats.org/officeDocument/2006/relationships/image" Target="../media/image38.jpeg"/><Relationship Id="rId21" Type="http://schemas.openxmlformats.org/officeDocument/2006/relationships/image" Target="../media/image56.jpeg"/><Relationship Id="rId7" Type="http://schemas.openxmlformats.org/officeDocument/2006/relationships/image" Target="../media/image42.jpeg"/><Relationship Id="rId12" Type="http://schemas.openxmlformats.org/officeDocument/2006/relationships/image" Target="../media/image47.jpeg"/><Relationship Id="rId17" Type="http://schemas.openxmlformats.org/officeDocument/2006/relationships/image" Target="../media/image52.jpeg"/><Relationship Id="rId25" Type="http://schemas.openxmlformats.org/officeDocument/2006/relationships/image" Target="../media/image60.jpeg"/><Relationship Id="rId2" Type="http://schemas.openxmlformats.org/officeDocument/2006/relationships/image" Target="../media/image37.jpeg"/><Relationship Id="rId16" Type="http://schemas.openxmlformats.org/officeDocument/2006/relationships/image" Target="../media/image51.jpeg"/><Relationship Id="rId20" Type="http://schemas.openxmlformats.org/officeDocument/2006/relationships/image" Target="../media/image55.jpeg"/><Relationship Id="rId1" Type="http://schemas.openxmlformats.org/officeDocument/2006/relationships/image" Target="../media/image36.jpeg"/><Relationship Id="rId6" Type="http://schemas.openxmlformats.org/officeDocument/2006/relationships/image" Target="../media/image41.jpeg"/><Relationship Id="rId11" Type="http://schemas.openxmlformats.org/officeDocument/2006/relationships/image" Target="../media/image46.jpeg"/><Relationship Id="rId24" Type="http://schemas.openxmlformats.org/officeDocument/2006/relationships/image" Target="../media/image59.jpeg"/><Relationship Id="rId5" Type="http://schemas.openxmlformats.org/officeDocument/2006/relationships/image" Target="../media/image40.jpeg"/><Relationship Id="rId15" Type="http://schemas.openxmlformats.org/officeDocument/2006/relationships/image" Target="../media/image50.jpeg"/><Relationship Id="rId23" Type="http://schemas.openxmlformats.org/officeDocument/2006/relationships/image" Target="../media/image58.jpeg"/><Relationship Id="rId28" Type="http://schemas.openxmlformats.org/officeDocument/2006/relationships/image" Target="../media/image11.png"/><Relationship Id="rId10" Type="http://schemas.openxmlformats.org/officeDocument/2006/relationships/image" Target="../media/image45.jpeg"/><Relationship Id="rId19" Type="http://schemas.openxmlformats.org/officeDocument/2006/relationships/image" Target="../media/image54.jpeg"/><Relationship Id="rId4" Type="http://schemas.openxmlformats.org/officeDocument/2006/relationships/image" Target="../media/image39.jpeg"/><Relationship Id="rId9" Type="http://schemas.openxmlformats.org/officeDocument/2006/relationships/image" Target="../media/image44.jpeg"/><Relationship Id="rId14" Type="http://schemas.openxmlformats.org/officeDocument/2006/relationships/image" Target="../media/image49.jpeg"/><Relationship Id="rId22" Type="http://schemas.openxmlformats.org/officeDocument/2006/relationships/image" Target="../media/image57.jpeg"/><Relationship Id="rId27" Type="http://schemas.openxmlformats.org/officeDocument/2006/relationships/image" Target="../media/image62.jpeg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image" Target="../media/image75.jpeg"/><Relationship Id="rId18" Type="http://schemas.openxmlformats.org/officeDocument/2006/relationships/image" Target="../media/image80.jpeg"/><Relationship Id="rId26" Type="http://schemas.openxmlformats.org/officeDocument/2006/relationships/image" Target="../media/image88.jpeg"/><Relationship Id="rId39" Type="http://schemas.openxmlformats.org/officeDocument/2006/relationships/image" Target="../media/image101.jpeg"/><Relationship Id="rId21" Type="http://schemas.openxmlformats.org/officeDocument/2006/relationships/image" Target="../media/image83.jpeg"/><Relationship Id="rId34" Type="http://schemas.openxmlformats.org/officeDocument/2006/relationships/image" Target="../media/image96.png"/><Relationship Id="rId42" Type="http://schemas.openxmlformats.org/officeDocument/2006/relationships/image" Target="../media/image104.jpeg"/><Relationship Id="rId7" Type="http://schemas.openxmlformats.org/officeDocument/2006/relationships/image" Target="../media/image69.jpeg"/><Relationship Id="rId2" Type="http://schemas.openxmlformats.org/officeDocument/2006/relationships/image" Target="../media/image64.jpeg"/><Relationship Id="rId16" Type="http://schemas.openxmlformats.org/officeDocument/2006/relationships/image" Target="../media/image78.jpeg"/><Relationship Id="rId29" Type="http://schemas.openxmlformats.org/officeDocument/2006/relationships/image" Target="../media/image91.jpeg"/><Relationship Id="rId1" Type="http://schemas.openxmlformats.org/officeDocument/2006/relationships/image" Target="../media/image63.jpeg"/><Relationship Id="rId6" Type="http://schemas.openxmlformats.org/officeDocument/2006/relationships/image" Target="../media/image68.jpeg"/><Relationship Id="rId11" Type="http://schemas.openxmlformats.org/officeDocument/2006/relationships/image" Target="../media/image73.jpeg"/><Relationship Id="rId24" Type="http://schemas.openxmlformats.org/officeDocument/2006/relationships/image" Target="../media/image86.jpeg"/><Relationship Id="rId32" Type="http://schemas.openxmlformats.org/officeDocument/2006/relationships/image" Target="../media/image94.jpeg"/><Relationship Id="rId37" Type="http://schemas.openxmlformats.org/officeDocument/2006/relationships/image" Target="../media/image99.jpeg"/><Relationship Id="rId40" Type="http://schemas.openxmlformats.org/officeDocument/2006/relationships/image" Target="../media/image102.jpeg"/><Relationship Id="rId45" Type="http://schemas.openxmlformats.org/officeDocument/2006/relationships/image" Target="../media/image11.png"/><Relationship Id="rId5" Type="http://schemas.openxmlformats.org/officeDocument/2006/relationships/image" Target="../media/image67.jpeg"/><Relationship Id="rId15" Type="http://schemas.openxmlformats.org/officeDocument/2006/relationships/image" Target="../media/image77.jpeg"/><Relationship Id="rId23" Type="http://schemas.openxmlformats.org/officeDocument/2006/relationships/image" Target="../media/image85.jpeg"/><Relationship Id="rId28" Type="http://schemas.openxmlformats.org/officeDocument/2006/relationships/image" Target="../media/image90.jpeg"/><Relationship Id="rId36" Type="http://schemas.openxmlformats.org/officeDocument/2006/relationships/image" Target="../media/image98.jpeg"/><Relationship Id="rId10" Type="http://schemas.openxmlformats.org/officeDocument/2006/relationships/image" Target="../media/image72.jpeg"/><Relationship Id="rId19" Type="http://schemas.openxmlformats.org/officeDocument/2006/relationships/image" Target="../media/image81.jpeg"/><Relationship Id="rId31" Type="http://schemas.openxmlformats.org/officeDocument/2006/relationships/image" Target="../media/image93.jpeg"/><Relationship Id="rId44" Type="http://schemas.openxmlformats.org/officeDocument/2006/relationships/image" Target="../media/image106.jpeg"/><Relationship Id="rId4" Type="http://schemas.openxmlformats.org/officeDocument/2006/relationships/image" Target="../media/image66.jpeg"/><Relationship Id="rId9" Type="http://schemas.openxmlformats.org/officeDocument/2006/relationships/image" Target="../media/image71.jpeg"/><Relationship Id="rId14" Type="http://schemas.openxmlformats.org/officeDocument/2006/relationships/image" Target="../media/image76.jpeg"/><Relationship Id="rId22" Type="http://schemas.openxmlformats.org/officeDocument/2006/relationships/image" Target="../media/image84.jpeg"/><Relationship Id="rId27" Type="http://schemas.openxmlformats.org/officeDocument/2006/relationships/image" Target="../media/image89.jpeg"/><Relationship Id="rId30" Type="http://schemas.openxmlformats.org/officeDocument/2006/relationships/image" Target="../media/image92.jpeg"/><Relationship Id="rId35" Type="http://schemas.openxmlformats.org/officeDocument/2006/relationships/image" Target="../media/image97.jpeg"/><Relationship Id="rId43" Type="http://schemas.openxmlformats.org/officeDocument/2006/relationships/image" Target="../media/image105.jpeg"/><Relationship Id="rId8" Type="http://schemas.openxmlformats.org/officeDocument/2006/relationships/image" Target="../media/image70.jpeg"/><Relationship Id="rId3" Type="http://schemas.openxmlformats.org/officeDocument/2006/relationships/image" Target="../media/image65.jpeg"/><Relationship Id="rId12" Type="http://schemas.openxmlformats.org/officeDocument/2006/relationships/image" Target="../media/image74.jpeg"/><Relationship Id="rId17" Type="http://schemas.openxmlformats.org/officeDocument/2006/relationships/image" Target="../media/image79.jpeg"/><Relationship Id="rId25" Type="http://schemas.openxmlformats.org/officeDocument/2006/relationships/image" Target="../media/image87.jpeg"/><Relationship Id="rId33" Type="http://schemas.openxmlformats.org/officeDocument/2006/relationships/image" Target="../media/image95.jpeg"/><Relationship Id="rId38" Type="http://schemas.openxmlformats.org/officeDocument/2006/relationships/image" Target="../media/image100.jpeg"/><Relationship Id="rId20" Type="http://schemas.openxmlformats.org/officeDocument/2006/relationships/image" Target="../media/image82.jpeg"/><Relationship Id="rId41" Type="http://schemas.openxmlformats.org/officeDocument/2006/relationships/image" Target="../media/image103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4.png"/><Relationship Id="rId3" Type="http://schemas.openxmlformats.org/officeDocument/2006/relationships/image" Target="../media/image109.png"/><Relationship Id="rId7" Type="http://schemas.openxmlformats.org/officeDocument/2006/relationships/image" Target="../media/image113.png"/><Relationship Id="rId2" Type="http://schemas.openxmlformats.org/officeDocument/2006/relationships/image" Target="../media/image108.png"/><Relationship Id="rId1" Type="http://schemas.openxmlformats.org/officeDocument/2006/relationships/image" Target="../media/image107.png"/><Relationship Id="rId6" Type="http://schemas.openxmlformats.org/officeDocument/2006/relationships/image" Target="../media/image112.png"/><Relationship Id="rId5" Type="http://schemas.openxmlformats.org/officeDocument/2006/relationships/image" Target="../media/image111.png"/><Relationship Id="rId10" Type="http://schemas.openxmlformats.org/officeDocument/2006/relationships/image" Target="../media/image11.png"/><Relationship Id="rId4" Type="http://schemas.openxmlformats.org/officeDocument/2006/relationships/image" Target="../media/image110.png"/><Relationship Id="rId9" Type="http://schemas.openxmlformats.org/officeDocument/2006/relationships/image" Target="../media/image1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11</xdr:row>
      <xdr:rowOff>76200</xdr:rowOff>
    </xdr:from>
    <xdr:to>
      <xdr:col>1</xdr:col>
      <xdr:colOff>361950</xdr:colOff>
      <xdr:row>16</xdr:row>
      <xdr:rowOff>47625</xdr:rowOff>
    </xdr:to>
    <xdr:pic>
      <xdr:nvPicPr>
        <xdr:cNvPr id="12092" name="Изображения 8">
          <a:extLst>
            <a:ext uri="{FF2B5EF4-FFF2-40B4-BE49-F238E27FC236}">
              <a16:creationId xmlns:a16="http://schemas.microsoft.com/office/drawing/2014/main" id="{B884C0D7-B5D3-42F4-A34D-2A8CE380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9700"/>
          <a:ext cx="742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18</xdr:row>
      <xdr:rowOff>9525</xdr:rowOff>
    </xdr:from>
    <xdr:to>
      <xdr:col>1</xdr:col>
      <xdr:colOff>295275</xdr:colOff>
      <xdr:row>23</xdr:row>
      <xdr:rowOff>66675</xdr:rowOff>
    </xdr:to>
    <xdr:pic>
      <xdr:nvPicPr>
        <xdr:cNvPr id="12093" name="Изображения 13">
          <a:extLst>
            <a:ext uri="{FF2B5EF4-FFF2-40B4-BE49-F238E27FC236}">
              <a16:creationId xmlns:a16="http://schemas.microsoft.com/office/drawing/2014/main" id="{E720CE62-BDF9-4BEA-8916-05292881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09775"/>
          <a:ext cx="685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30</xdr:row>
      <xdr:rowOff>19050</xdr:rowOff>
    </xdr:from>
    <xdr:to>
      <xdr:col>1</xdr:col>
      <xdr:colOff>323850</xdr:colOff>
      <xdr:row>34</xdr:row>
      <xdr:rowOff>19050</xdr:rowOff>
    </xdr:to>
    <xdr:pic>
      <xdr:nvPicPr>
        <xdr:cNvPr id="12094" name="Изображения 45">
          <a:extLst>
            <a:ext uri="{FF2B5EF4-FFF2-40B4-BE49-F238E27FC236}">
              <a16:creationId xmlns:a16="http://schemas.microsoft.com/office/drawing/2014/main" id="{64627E11-58AA-4DA6-8B6B-B721BD08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76600"/>
          <a:ext cx="723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24</xdr:row>
      <xdr:rowOff>19050</xdr:rowOff>
    </xdr:from>
    <xdr:to>
      <xdr:col>1</xdr:col>
      <xdr:colOff>504825</xdr:colOff>
      <xdr:row>29</xdr:row>
      <xdr:rowOff>104775</xdr:rowOff>
    </xdr:to>
    <xdr:pic>
      <xdr:nvPicPr>
        <xdr:cNvPr id="12095" name="Изображения 23">
          <a:extLst>
            <a:ext uri="{FF2B5EF4-FFF2-40B4-BE49-F238E27FC236}">
              <a16:creationId xmlns:a16="http://schemas.microsoft.com/office/drawing/2014/main" id="{E6B212B6-DB26-47C0-9FC5-8DED943C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533650"/>
          <a:ext cx="1028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38</xdr:row>
      <xdr:rowOff>19050</xdr:rowOff>
    </xdr:from>
    <xdr:to>
      <xdr:col>1</xdr:col>
      <xdr:colOff>38100</xdr:colOff>
      <xdr:row>41</xdr:row>
      <xdr:rowOff>114300</xdr:rowOff>
    </xdr:to>
    <xdr:pic>
      <xdr:nvPicPr>
        <xdr:cNvPr id="12096" name="Рисунок 12">
          <a:extLst>
            <a:ext uri="{FF2B5EF4-FFF2-40B4-BE49-F238E27FC236}">
              <a16:creationId xmlns:a16="http://schemas.microsoft.com/office/drawing/2014/main" id="{265D9B68-9345-4FFD-9969-CE2E1F8A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207" t="7043" r="42053" b="7938"/>
        <a:stretch>
          <a:fillRect/>
        </a:stretch>
      </xdr:blipFill>
      <xdr:spPr bwMode="auto">
        <a:xfrm>
          <a:off x="409575" y="4191000"/>
          <a:ext cx="2095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43</xdr:row>
      <xdr:rowOff>28575</xdr:rowOff>
    </xdr:from>
    <xdr:to>
      <xdr:col>1</xdr:col>
      <xdr:colOff>371475</xdr:colOff>
      <xdr:row>48</xdr:row>
      <xdr:rowOff>57150</xdr:rowOff>
    </xdr:to>
    <xdr:pic>
      <xdr:nvPicPr>
        <xdr:cNvPr id="12097" name="Изображения 15">
          <a:extLst>
            <a:ext uri="{FF2B5EF4-FFF2-40B4-BE49-F238E27FC236}">
              <a16:creationId xmlns:a16="http://schemas.microsoft.com/office/drawing/2014/main" id="{AECBFD67-9BEC-4AE5-96D5-7475B869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857750"/>
          <a:ext cx="742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361950</xdr:colOff>
      <xdr:row>50</xdr:row>
      <xdr:rowOff>28575</xdr:rowOff>
    </xdr:from>
    <xdr:to>
      <xdr:col>1</xdr:col>
      <xdr:colOff>266700</xdr:colOff>
      <xdr:row>55</xdr:row>
      <xdr:rowOff>57150</xdr:rowOff>
    </xdr:to>
    <xdr:pic>
      <xdr:nvPicPr>
        <xdr:cNvPr id="12098" name="Изображения 93">
          <a:extLst>
            <a:ext uri="{FF2B5EF4-FFF2-40B4-BE49-F238E27FC236}">
              <a16:creationId xmlns:a16="http://schemas.microsoft.com/office/drawing/2014/main" id="{39274F7E-4CFA-4070-AA80-5A353676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534025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56</xdr:row>
      <xdr:rowOff>47625</xdr:rowOff>
    </xdr:from>
    <xdr:to>
      <xdr:col>1</xdr:col>
      <xdr:colOff>409575</xdr:colOff>
      <xdr:row>61</xdr:row>
      <xdr:rowOff>57150</xdr:rowOff>
    </xdr:to>
    <xdr:pic>
      <xdr:nvPicPr>
        <xdr:cNvPr id="12099" name="Изображения 94">
          <a:extLst>
            <a:ext uri="{FF2B5EF4-FFF2-40B4-BE49-F238E27FC236}">
              <a16:creationId xmlns:a16="http://schemas.microsoft.com/office/drawing/2014/main" id="{C358A657-B3E5-4FD9-B656-74BC4AA4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067425"/>
          <a:ext cx="7620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63</xdr:row>
      <xdr:rowOff>47625</xdr:rowOff>
    </xdr:from>
    <xdr:to>
      <xdr:col>1</xdr:col>
      <xdr:colOff>381000</xdr:colOff>
      <xdr:row>68</xdr:row>
      <xdr:rowOff>38100</xdr:rowOff>
    </xdr:to>
    <xdr:pic>
      <xdr:nvPicPr>
        <xdr:cNvPr id="12100" name="Изображения 7">
          <a:extLst>
            <a:ext uri="{FF2B5EF4-FFF2-40B4-BE49-F238E27FC236}">
              <a16:creationId xmlns:a16="http://schemas.microsoft.com/office/drawing/2014/main" id="{FC6E62E7-16B9-4D6C-8B53-E4EA5188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715125"/>
          <a:ext cx="7239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34</xdr:row>
      <xdr:rowOff>28575</xdr:rowOff>
    </xdr:from>
    <xdr:to>
      <xdr:col>1</xdr:col>
      <xdr:colOff>352425</xdr:colOff>
      <xdr:row>37</xdr:row>
      <xdr:rowOff>85725</xdr:rowOff>
    </xdr:to>
    <xdr:pic>
      <xdr:nvPicPr>
        <xdr:cNvPr id="12101" name="Изображения 55">
          <a:extLst>
            <a:ext uri="{FF2B5EF4-FFF2-40B4-BE49-F238E27FC236}">
              <a16:creationId xmlns:a16="http://schemas.microsoft.com/office/drawing/2014/main" id="{68DFC70B-D45E-4310-BF54-7D8E72F1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743325"/>
          <a:ext cx="695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3</xdr:col>
      <xdr:colOff>552450</xdr:colOff>
      <xdr:row>8</xdr:row>
      <xdr:rowOff>19050</xdr:rowOff>
    </xdr:to>
    <xdr:pic>
      <xdr:nvPicPr>
        <xdr:cNvPr id="12102" name="Рисунок 13">
          <a:extLst>
            <a:ext uri="{FF2B5EF4-FFF2-40B4-BE49-F238E27FC236}">
              <a16:creationId xmlns:a16="http://schemas.microsoft.com/office/drawing/2014/main" id="{8D72D71F-87AC-4CDF-8A17-4F627B7C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2669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28575</xdr:rowOff>
    </xdr:from>
    <xdr:to>
      <xdr:col>2</xdr:col>
      <xdr:colOff>247650</xdr:colOff>
      <xdr:row>16</xdr:row>
      <xdr:rowOff>85725</xdr:rowOff>
    </xdr:to>
    <xdr:pic>
      <xdr:nvPicPr>
        <xdr:cNvPr id="14769" name="Изображения 95">
          <a:extLst>
            <a:ext uri="{FF2B5EF4-FFF2-40B4-BE49-F238E27FC236}">
              <a16:creationId xmlns:a16="http://schemas.microsoft.com/office/drawing/2014/main" id="{5CD2E43D-9909-46D6-9455-273A9D29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62050"/>
          <a:ext cx="800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47</xdr:row>
      <xdr:rowOff>9525</xdr:rowOff>
    </xdr:from>
    <xdr:to>
      <xdr:col>2</xdr:col>
      <xdr:colOff>257175</xdr:colOff>
      <xdr:row>52</xdr:row>
      <xdr:rowOff>76200</xdr:rowOff>
    </xdr:to>
    <xdr:pic>
      <xdr:nvPicPr>
        <xdr:cNvPr id="14770" name="Изображения 96">
          <a:extLst>
            <a:ext uri="{FF2B5EF4-FFF2-40B4-BE49-F238E27FC236}">
              <a16:creationId xmlns:a16="http://schemas.microsoft.com/office/drawing/2014/main" id="{51613FC8-7195-49F4-9404-E612EFB2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572000"/>
          <a:ext cx="771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53</xdr:row>
      <xdr:rowOff>38100</xdr:rowOff>
    </xdr:from>
    <xdr:to>
      <xdr:col>2</xdr:col>
      <xdr:colOff>285750</xdr:colOff>
      <xdr:row>58</xdr:row>
      <xdr:rowOff>66675</xdr:rowOff>
    </xdr:to>
    <xdr:sp macro="" textlink="" fLocksText="0">
      <xdr:nvSpPr>
        <xdr:cNvPr id="14716" name="Изображения 4">
          <a:extLst>
            <a:ext uri="{FF2B5EF4-FFF2-40B4-BE49-F238E27FC236}">
              <a16:creationId xmlns:a16="http://schemas.microsoft.com/office/drawing/2014/main" id="{6FC8589C-FA76-41C3-907E-8E18CDBD67A2}"/>
            </a:ext>
          </a:extLst>
        </xdr:cNvPr>
        <xdr:cNvSpPr>
          <a:spLocks noChangeArrowheads="1"/>
        </xdr:cNvSpPr>
      </xdr:nvSpPr>
      <xdr:spPr bwMode="auto">
        <a:xfrm>
          <a:off x="57150" y="5172075"/>
          <a:ext cx="857250" cy="504825"/>
        </a:xfrm>
        <a:prstGeom prst="rect">
          <a:avLst/>
        </a:prstGeom>
        <a:blipFill dpi="0" rotWithShape="0">
          <a:blip xmlns:r="http://schemas.openxmlformats.org/officeDocument/2006/relationships" r:embed="rId3"/>
          <a:srcRect/>
          <a:stretch>
            <a:fillRect/>
          </a:stretch>
        </a:blipFill>
        <a:ln>
          <a:noFill/>
        </a:ln>
      </xdr:spPr>
    </xdr:sp>
    <xdr:clientData/>
  </xdr:twoCellAnchor>
  <xdr:twoCellAnchor>
    <xdr:from>
      <xdr:col>0</xdr:col>
      <xdr:colOff>76200</xdr:colOff>
      <xdr:row>41</xdr:row>
      <xdr:rowOff>19050</xdr:rowOff>
    </xdr:from>
    <xdr:to>
      <xdr:col>2</xdr:col>
      <xdr:colOff>304800</xdr:colOff>
      <xdr:row>46</xdr:row>
      <xdr:rowOff>66675</xdr:rowOff>
    </xdr:to>
    <xdr:pic>
      <xdr:nvPicPr>
        <xdr:cNvPr id="14772" name="Изображения 65">
          <a:extLst>
            <a:ext uri="{FF2B5EF4-FFF2-40B4-BE49-F238E27FC236}">
              <a16:creationId xmlns:a16="http://schemas.microsoft.com/office/drawing/2014/main" id="{4A6584DE-D2EA-4908-BA5B-78DD05F65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92" t="11838" r="21637" b="13345"/>
        <a:stretch>
          <a:fillRect/>
        </a:stretch>
      </xdr:blipFill>
      <xdr:spPr bwMode="auto">
        <a:xfrm>
          <a:off x="76200" y="4010025"/>
          <a:ext cx="857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35</xdr:row>
      <xdr:rowOff>19050</xdr:rowOff>
    </xdr:from>
    <xdr:to>
      <xdr:col>2</xdr:col>
      <xdr:colOff>285750</xdr:colOff>
      <xdr:row>40</xdr:row>
      <xdr:rowOff>66675</xdr:rowOff>
    </xdr:to>
    <xdr:pic>
      <xdr:nvPicPr>
        <xdr:cNvPr id="14773" name="Изображения 66">
          <a:extLst>
            <a:ext uri="{FF2B5EF4-FFF2-40B4-BE49-F238E27FC236}">
              <a16:creationId xmlns:a16="http://schemas.microsoft.com/office/drawing/2014/main" id="{8D90B82D-C574-41CA-8A16-1AD0A15BC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63" t="13055" r="21306" b="15442"/>
        <a:stretch>
          <a:fillRect/>
        </a:stretch>
      </xdr:blipFill>
      <xdr:spPr bwMode="auto">
        <a:xfrm>
          <a:off x="47625" y="3438525"/>
          <a:ext cx="866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71</xdr:row>
      <xdr:rowOff>19050</xdr:rowOff>
    </xdr:from>
    <xdr:to>
      <xdr:col>2</xdr:col>
      <xdr:colOff>285750</xdr:colOff>
      <xdr:row>76</xdr:row>
      <xdr:rowOff>95250</xdr:rowOff>
    </xdr:to>
    <xdr:pic>
      <xdr:nvPicPr>
        <xdr:cNvPr id="14774" name="Изображения 68">
          <a:extLst>
            <a:ext uri="{FF2B5EF4-FFF2-40B4-BE49-F238E27FC236}">
              <a16:creationId xmlns:a16="http://schemas.microsoft.com/office/drawing/2014/main" id="{F1D88160-A5E2-47F0-8E22-0DC2FFE4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55" t="15427" r="21094" b="16631"/>
        <a:stretch>
          <a:fillRect/>
        </a:stretch>
      </xdr:blipFill>
      <xdr:spPr bwMode="auto">
        <a:xfrm>
          <a:off x="19050" y="68675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59</xdr:row>
      <xdr:rowOff>28575</xdr:rowOff>
    </xdr:from>
    <xdr:to>
      <xdr:col>2</xdr:col>
      <xdr:colOff>257175</xdr:colOff>
      <xdr:row>64</xdr:row>
      <xdr:rowOff>57150</xdr:rowOff>
    </xdr:to>
    <xdr:pic>
      <xdr:nvPicPr>
        <xdr:cNvPr id="14775" name="Изображения 69">
          <a:extLst>
            <a:ext uri="{FF2B5EF4-FFF2-40B4-BE49-F238E27FC236}">
              <a16:creationId xmlns:a16="http://schemas.microsoft.com/office/drawing/2014/main" id="{30373260-C965-49F9-BA30-D49CBFBA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90" t="15651" r="21025" b="16811"/>
        <a:stretch>
          <a:fillRect/>
        </a:stretch>
      </xdr:blipFill>
      <xdr:spPr bwMode="auto">
        <a:xfrm>
          <a:off x="57150" y="5734050"/>
          <a:ext cx="828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65</xdr:row>
      <xdr:rowOff>19050</xdr:rowOff>
    </xdr:from>
    <xdr:to>
      <xdr:col>2</xdr:col>
      <xdr:colOff>285750</xdr:colOff>
      <xdr:row>70</xdr:row>
      <xdr:rowOff>66675</xdr:rowOff>
    </xdr:to>
    <xdr:pic>
      <xdr:nvPicPr>
        <xdr:cNvPr id="14776" name="Изображения 70">
          <a:extLst>
            <a:ext uri="{FF2B5EF4-FFF2-40B4-BE49-F238E27FC236}">
              <a16:creationId xmlns:a16="http://schemas.microsoft.com/office/drawing/2014/main" id="{4C612F14-B1F5-499B-A966-1A31A2F0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25" t="15732" r="20825" b="17499"/>
        <a:stretch>
          <a:fillRect/>
        </a:stretch>
      </xdr:blipFill>
      <xdr:spPr bwMode="auto">
        <a:xfrm>
          <a:off x="85725" y="6296025"/>
          <a:ext cx="828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83</xdr:row>
      <xdr:rowOff>19050</xdr:rowOff>
    </xdr:from>
    <xdr:to>
      <xdr:col>2</xdr:col>
      <xdr:colOff>285750</xdr:colOff>
      <xdr:row>88</xdr:row>
      <xdr:rowOff>85725</xdr:rowOff>
    </xdr:to>
    <xdr:pic>
      <xdr:nvPicPr>
        <xdr:cNvPr id="14777" name="Изображения 71">
          <a:extLst>
            <a:ext uri="{FF2B5EF4-FFF2-40B4-BE49-F238E27FC236}">
              <a16:creationId xmlns:a16="http://schemas.microsoft.com/office/drawing/2014/main" id="{B27A3CB9-11A7-42B2-924B-1ABA7E7C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74" t="14943" r="21077" b="17119"/>
        <a:stretch>
          <a:fillRect/>
        </a:stretch>
      </xdr:blipFill>
      <xdr:spPr bwMode="auto">
        <a:xfrm>
          <a:off x="123825" y="8010525"/>
          <a:ext cx="790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77</xdr:row>
      <xdr:rowOff>38100</xdr:rowOff>
    </xdr:from>
    <xdr:to>
      <xdr:col>2</xdr:col>
      <xdr:colOff>266700</xdr:colOff>
      <xdr:row>82</xdr:row>
      <xdr:rowOff>66675</xdr:rowOff>
    </xdr:to>
    <xdr:pic>
      <xdr:nvPicPr>
        <xdr:cNvPr id="14778" name="Изображения 72">
          <a:extLst>
            <a:ext uri="{FF2B5EF4-FFF2-40B4-BE49-F238E27FC236}">
              <a16:creationId xmlns:a16="http://schemas.microsoft.com/office/drawing/2014/main" id="{801D81C4-7DBD-41F8-A782-71B4C7C73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4" t="16261" r="22771" b="17743"/>
        <a:stretch>
          <a:fillRect/>
        </a:stretch>
      </xdr:blipFill>
      <xdr:spPr bwMode="auto">
        <a:xfrm>
          <a:off x="19050" y="7458075"/>
          <a:ext cx="876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29</xdr:row>
      <xdr:rowOff>19050</xdr:rowOff>
    </xdr:from>
    <xdr:to>
      <xdr:col>2</xdr:col>
      <xdr:colOff>304800</xdr:colOff>
      <xdr:row>34</xdr:row>
      <xdr:rowOff>95250</xdr:rowOff>
    </xdr:to>
    <xdr:pic>
      <xdr:nvPicPr>
        <xdr:cNvPr id="14779" name="Изображения 74">
          <a:extLst>
            <a:ext uri="{FF2B5EF4-FFF2-40B4-BE49-F238E27FC236}">
              <a16:creationId xmlns:a16="http://schemas.microsoft.com/office/drawing/2014/main" id="{0D9A7717-4BA2-46CC-939F-010A04B3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17" t="13374" r="20055" b="13710"/>
        <a:stretch>
          <a:fillRect/>
        </a:stretch>
      </xdr:blipFill>
      <xdr:spPr bwMode="auto">
        <a:xfrm>
          <a:off x="76200" y="2867025"/>
          <a:ext cx="857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17</xdr:row>
      <xdr:rowOff>19050</xdr:rowOff>
    </xdr:from>
    <xdr:to>
      <xdr:col>2</xdr:col>
      <xdr:colOff>238125</xdr:colOff>
      <xdr:row>22</xdr:row>
      <xdr:rowOff>66675</xdr:rowOff>
    </xdr:to>
    <xdr:pic>
      <xdr:nvPicPr>
        <xdr:cNvPr id="14780" name="Изображения 75">
          <a:extLst>
            <a:ext uri="{FF2B5EF4-FFF2-40B4-BE49-F238E27FC236}">
              <a16:creationId xmlns:a16="http://schemas.microsoft.com/office/drawing/2014/main" id="{835F1FD8-6D40-4A81-9BF8-A86FCBF8E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18" t="11148" r="21132" b="15891"/>
        <a:stretch>
          <a:fillRect/>
        </a:stretch>
      </xdr:blipFill>
      <xdr:spPr bwMode="auto">
        <a:xfrm>
          <a:off x="85725" y="1724025"/>
          <a:ext cx="7810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23</xdr:row>
      <xdr:rowOff>19050</xdr:rowOff>
    </xdr:from>
    <xdr:to>
      <xdr:col>2</xdr:col>
      <xdr:colOff>257175</xdr:colOff>
      <xdr:row>28</xdr:row>
      <xdr:rowOff>85725</xdr:rowOff>
    </xdr:to>
    <xdr:pic>
      <xdr:nvPicPr>
        <xdr:cNvPr id="14781" name="Изображения 76">
          <a:extLst>
            <a:ext uri="{FF2B5EF4-FFF2-40B4-BE49-F238E27FC236}">
              <a16:creationId xmlns:a16="http://schemas.microsoft.com/office/drawing/2014/main" id="{0BA5A4BF-D9D3-44FD-A836-08AC4C508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43" t="12616" r="22238" b="14697"/>
        <a:stretch>
          <a:fillRect/>
        </a:stretch>
      </xdr:blipFill>
      <xdr:spPr bwMode="auto">
        <a:xfrm>
          <a:off x="95250" y="2295525"/>
          <a:ext cx="790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7</xdr:row>
      <xdr:rowOff>19050</xdr:rowOff>
    </xdr:to>
    <xdr:pic>
      <xdr:nvPicPr>
        <xdr:cNvPr id="14782" name="Рисунок 13">
          <a:extLst>
            <a:ext uri="{FF2B5EF4-FFF2-40B4-BE49-F238E27FC236}">
              <a16:creationId xmlns:a16="http://schemas.microsoft.com/office/drawing/2014/main" id="{F7C56F13-36D7-4A5D-8DB3-04BF49BC3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86</xdr:row>
      <xdr:rowOff>9525</xdr:rowOff>
    </xdr:from>
    <xdr:to>
      <xdr:col>1</xdr:col>
      <xdr:colOff>390525</xdr:colOff>
      <xdr:row>91</xdr:row>
      <xdr:rowOff>76200</xdr:rowOff>
    </xdr:to>
    <xdr:pic>
      <xdr:nvPicPr>
        <xdr:cNvPr id="13849" name="Изображения 30">
          <a:extLst>
            <a:ext uri="{FF2B5EF4-FFF2-40B4-BE49-F238E27FC236}">
              <a16:creationId xmlns:a16="http://schemas.microsoft.com/office/drawing/2014/main" id="{129ABE7A-3111-442F-8B06-C7C5BBAD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00"/>
          <a:ext cx="714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12</xdr:row>
      <xdr:rowOff>0</xdr:rowOff>
    </xdr:from>
    <xdr:to>
      <xdr:col>1</xdr:col>
      <xdr:colOff>400050</xdr:colOff>
      <xdr:row>16</xdr:row>
      <xdr:rowOff>66675</xdr:rowOff>
    </xdr:to>
    <xdr:pic>
      <xdr:nvPicPr>
        <xdr:cNvPr id="13850" name="Изображения 32">
          <a:extLst>
            <a:ext uri="{FF2B5EF4-FFF2-40B4-BE49-F238E27FC236}">
              <a16:creationId xmlns:a16="http://schemas.microsoft.com/office/drawing/2014/main" id="{560A5044-3C16-476F-84F6-411B559D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62075"/>
          <a:ext cx="7524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55</xdr:row>
      <xdr:rowOff>66675</xdr:rowOff>
    </xdr:from>
    <xdr:to>
      <xdr:col>1</xdr:col>
      <xdr:colOff>495300</xdr:colOff>
      <xdr:row>60</xdr:row>
      <xdr:rowOff>95250</xdr:rowOff>
    </xdr:to>
    <xdr:pic>
      <xdr:nvPicPr>
        <xdr:cNvPr id="13851" name="Изображения 37">
          <a:extLst>
            <a:ext uri="{FF2B5EF4-FFF2-40B4-BE49-F238E27FC236}">
              <a16:creationId xmlns:a16="http://schemas.microsoft.com/office/drawing/2014/main" id="{D1865EFB-1A3D-494C-BB54-13F2740E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781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18</xdr:row>
      <xdr:rowOff>19050</xdr:rowOff>
    </xdr:from>
    <xdr:to>
      <xdr:col>1</xdr:col>
      <xdr:colOff>457200</xdr:colOff>
      <xdr:row>23</xdr:row>
      <xdr:rowOff>47625</xdr:rowOff>
    </xdr:to>
    <xdr:pic>
      <xdr:nvPicPr>
        <xdr:cNvPr id="13852" name="Изображения 38">
          <a:extLst>
            <a:ext uri="{FF2B5EF4-FFF2-40B4-BE49-F238E27FC236}">
              <a16:creationId xmlns:a16="http://schemas.microsoft.com/office/drawing/2014/main" id="{0FC56E51-43DA-4DF1-97EA-95E6CFDA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0"/>
          <a:ext cx="876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79</xdr:row>
      <xdr:rowOff>47625</xdr:rowOff>
    </xdr:from>
    <xdr:to>
      <xdr:col>1</xdr:col>
      <xdr:colOff>409575</xdr:colOff>
      <xdr:row>84</xdr:row>
      <xdr:rowOff>66675</xdr:rowOff>
    </xdr:to>
    <xdr:pic>
      <xdr:nvPicPr>
        <xdr:cNvPr id="13853" name="Изображения 40">
          <a:extLst>
            <a:ext uri="{FF2B5EF4-FFF2-40B4-BE49-F238E27FC236}">
              <a16:creationId xmlns:a16="http://schemas.microsoft.com/office/drawing/2014/main" id="{156AB457-D283-4F05-BF57-FF01B824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877175"/>
          <a:ext cx="771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67</xdr:row>
      <xdr:rowOff>57150</xdr:rowOff>
    </xdr:from>
    <xdr:to>
      <xdr:col>1</xdr:col>
      <xdr:colOff>381000</xdr:colOff>
      <xdr:row>73</xdr:row>
      <xdr:rowOff>9525</xdr:rowOff>
    </xdr:to>
    <xdr:pic>
      <xdr:nvPicPr>
        <xdr:cNvPr id="13854" name="Изображения 41">
          <a:extLst>
            <a:ext uri="{FF2B5EF4-FFF2-40B4-BE49-F238E27FC236}">
              <a16:creationId xmlns:a16="http://schemas.microsoft.com/office/drawing/2014/main" id="{8580F3C7-F99B-4F75-9416-579C860F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743700"/>
          <a:ext cx="6381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73</xdr:row>
      <xdr:rowOff>85725</xdr:rowOff>
    </xdr:from>
    <xdr:to>
      <xdr:col>1</xdr:col>
      <xdr:colOff>381000</xdr:colOff>
      <xdr:row>79</xdr:row>
      <xdr:rowOff>9525</xdr:rowOff>
    </xdr:to>
    <xdr:pic>
      <xdr:nvPicPr>
        <xdr:cNvPr id="13855" name="Изображения 42">
          <a:extLst>
            <a:ext uri="{FF2B5EF4-FFF2-40B4-BE49-F238E27FC236}">
              <a16:creationId xmlns:a16="http://schemas.microsoft.com/office/drawing/2014/main" id="{91404114-2ACC-40FF-A595-DD658D2C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7343775"/>
          <a:ext cx="7048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61</xdr:row>
      <xdr:rowOff>9525</xdr:rowOff>
    </xdr:from>
    <xdr:to>
      <xdr:col>1</xdr:col>
      <xdr:colOff>400050</xdr:colOff>
      <xdr:row>66</xdr:row>
      <xdr:rowOff>9525</xdr:rowOff>
    </xdr:to>
    <xdr:pic>
      <xdr:nvPicPr>
        <xdr:cNvPr id="13856" name="Изображения 86">
          <a:extLst>
            <a:ext uri="{FF2B5EF4-FFF2-40B4-BE49-F238E27FC236}">
              <a16:creationId xmlns:a16="http://schemas.microsoft.com/office/drawing/2014/main" id="{F01F4457-ED7D-4A5A-BF63-A7724F4AE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124575"/>
          <a:ext cx="714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504825</xdr:colOff>
      <xdr:row>93</xdr:row>
      <xdr:rowOff>19050</xdr:rowOff>
    </xdr:from>
    <xdr:to>
      <xdr:col>1</xdr:col>
      <xdr:colOff>142875</xdr:colOff>
      <xdr:row>98</xdr:row>
      <xdr:rowOff>85725</xdr:rowOff>
    </xdr:to>
    <xdr:pic>
      <xdr:nvPicPr>
        <xdr:cNvPr id="13857" name="Рисунок 12">
          <a:extLst>
            <a:ext uri="{FF2B5EF4-FFF2-40B4-BE49-F238E27FC236}">
              <a16:creationId xmlns:a16="http://schemas.microsoft.com/office/drawing/2014/main" id="{0943C64E-4E63-40A5-AAEE-3FD4C60D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207" t="7043" r="42053" b="7938"/>
        <a:stretch>
          <a:fillRect/>
        </a:stretch>
      </xdr:blipFill>
      <xdr:spPr bwMode="auto">
        <a:xfrm>
          <a:off x="504825" y="9277350"/>
          <a:ext cx="219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36</xdr:row>
      <xdr:rowOff>47625</xdr:rowOff>
    </xdr:from>
    <xdr:to>
      <xdr:col>1</xdr:col>
      <xdr:colOff>514350</xdr:colOff>
      <xdr:row>42</xdr:row>
      <xdr:rowOff>38100</xdr:rowOff>
    </xdr:to>
    <xdr:pic>
      <xdr:nvPicPr>
        <xdr:cNvPr id="13858" name="Изображения 39">
          <a:extLst>
            <a:ext uri="{FF2B5EF4-FFF2-40B4-BE49-F238E27FC236}">
              <a16:creationId xmlns:a16="http://schemas.microsoft.com/office/drawing/2014/main" id="{7FCA05AC-01D9-4B00-AC5A-5BFFE8067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743325"/>
          <a:ext cx="923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390525</xdr:colOff>
      <xdr:row>29</xdr:row>
      <xdr:rowOff>47625</xdr:rowOff>
    </xdr:from>
    <xdr:to>
      <xdr:col>1</xdr:col>
      <xdr:colOff>400050</xdr:colOff>
      <xdr:row>34</xdr:row>
      <xdr:rowOff>9525</xdr:rowOff>
    </xdr:to>
    <xdr:pic>
      <xdr:nvPicPr>
        <xdr:cNvPr id="13859" name="Изображения 52">
          <a:extLst>
            <a:ext uri="{FF2B5EF4-FFF2-40B4-BE49-F238E27FC236}">
              <a16:creationId xmlns:a16="http://schemas.microsoft.com/office/drawing/2014/main" id="{29CC622A-C898-404B-9D26-B462D0C23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74" t="7410" r="18655" b="8005"/>
        <a:stretch>
          <a:fillRect/>
        </a:stretch>
      </xdr:blipFill>
      <xdr:spPr bwMode="auto">
        <a:xfrm>
          <a:off x="390525" y="3076575"/>
          <a:ext cx="590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371475</xdr:colOff>
      <xdr:row>23</xdr:row>
      <xdr:rowOff>95250</xdr:rowOff>
    </xdr:from>
    <xdr:to>
      <xdr:col>1</xdr:col>
      <xdr:colOff>495300</xdr:colOff>
      <xdr:row>28</xdr:row>
      <xdr:rowOff>19050</xdr:rowOff>
    </xdr:to>
    <xdr:pic>
      <xdr:nvPicPr>
        <xdr:cNvPr id="13860" name="Изображения 54">
          <a:extLst>
            <a:ext uri="{FF2B5EF4-FFF2-40B4-BE49-F238E27FC236}">
              <a16:creationId xmlns:a16="http://schemas.microsoft.com/office/drawing/2014/main" id="{2BB95FC1-87CA-4FF2-905E-32031E92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80" t="24008" r="18637" b="24840"/>
        <a:stretch>
          <a:fillRect/>
        </a:stretch>
      </xdr:blipFill>
      <xdr:spPr bwMode="auto">
        <a:xfrm>
          <a:off x="371475" y="2552700"/>
          <a:ext cx="7048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47</xdr:row>
      <xdr:rowOff>95250</xdr:rowOff>
    </xdr:from>
    <xdr:to>
      <xdr:col>1</xdr:col>
      <xdr:colOff>209550</xdr:colOff>
      <xdr:row>53</xdr:row>
      <xdr:rowOff>66675</xdr:rowOff>
    </xdr:to>
    <xdr:pic>
      <xdr:nvPicPr>
        <xdr:cNvPr id="13861" name="Рисунок 12">
          <a:extLst>
            <a:ext uri="{FF2B5EF4-FFF2-40B4-BE49-F238E27FC236}">
              <a16:creationId xmlns:a16="http://schemas.microsoft.com/office/drawing/2014/main" id="{BE60155C-0366-40E2-A860-D53A37F2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207" t="7043" r="42053" b="7938"/>
        <a:stretch>
          <a:fillRect/>
        </a:stretch>
      </xdr:blipFill>
      <xdr:spPr bwMode="auto">
        <a:xfrm>
          <a:off x="581025" y="4838700"/>
          <a:ext cx="209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42</xdr:row>
      <xdr:rowOff>66675</xdr:rowOff>
    </xdr:from>
    <xdr:to>
      <xdr:col>1</xdr:col>
      <xdr:colOff>381000</xdr:colOff>
      <xdr:row>46</xdr:row>
      <xdr:rowOff>85725</xdr:rowOff>
    </xdr:to>
    <xdr:pic>
      <xdr:nvPicPr>
        <xdr:cNvPr id="13862" name="Изображения 54">
          <a:extLst>
            <a:ext uri="{FF2B5EF4-FFF2-40B4-BE49-F238E27FC236}">
              <a16:creationId xmlns:a16="http://schemas.microsoft.com/office/drawing/2014/main" id="{1D2E4C11-8C1F-487D-B281-24937CFD4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80" t="24008" r="18637" b="24840"/>
        <a:stretch>
          <a:fillRect/>
        </a:stretch>
      </xdr:blipFill>
      <xdr:spPr bwMode="auto">
        <a:xfrm>
          <a:off x="276225" y="4333875"/>
          <a:ext cx="685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8</xdr:row>
      <xdr:rowOff>47625</xdr:rowOff>
    </xdr:to>
    <xdr:pic>
      <xdr:nvPicPr>
        <xdr:cNvPr id="13863" name="Рисунок 13">
          <a:extLst>
            <a:ext uri="{FF2B5EF4-FFF2-40B4-BE49-F238E27FC236}">
              <a16:creationId xmlns:a16="http://schemas.microsoft.com/office/drawing/2014/main" id="{4EF0D880-0A0D-495B-ABD7-0E57CF96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88</xdr:row>
      <xdr:rowOff>57150</xdr:rowOff>
    </xdr:from>
    <xdr:to>
      <xdr:col>1</xdr:col>
      <xdr:colOff>171450</xdr:colOff>
      <xdr:row>93</xdr:row>
      <xdr:rowOff>47625</xdr:rowOff>
    </xdr:to>
    <xdr:pic>
      <xdr:nvPicPr>
        <xdr:cNvPr id="16324" name="Изображения 34">
          <a:extLst>
            <a:ext uri="{FF2B5EF4-FFF2-40B4-BE49-F238E27FC236}">
              <a16:creationId xmlns:a16="http://schemas.microsoft.com/office/drawing/2014/main" id="{9EC68D09-3859-4816-8225-4A6D8BD3F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9753600"/>
          <a:ext cx="361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95</xdr:row>
      <xdr:rowOff>19050</xdr:rowOff>
    </xdr:from>
    <xdr:to>
      <xdr:col>1</xdr:col>
      <xdr:colOff>219075</xdr:colOff>
      <xdr:row>100</xdr:row>
      <xdr:rowOff>38100</xdr:rowOff>
    </xdr:to>
    <xdr:pic>
      <xdr:nvPicPr>
        <xdr:cNvPr id="16325" name="Изображения 27">
          <a:extLst>
            <a:ext uri="{FF2B5EF4-FFF2-40B4-BE49-F238E27FC236}">
              <a16:creationId xmlns:a16="http://schemas.microsoft.com/office/drawing/2014/main" id="{0E1B7CBC-D710-440D-8625-94C1C209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0448925"/>
          <a:ext cx="3619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19</xdr:row>
      <xdr:rowOff>28575</xdr:rowOff>
    </xdr:from>
    <xdr:to>
      <xdr:col>0</xdr:col>
      <xdr:colOff>419100</xdr:colOff>
      <xdr:row>24</xdr:row>
      <xdr:rowOff>57150</xdr:rowOff>
    </xdr:to>
    <xdr:pic>
      <xdr:nvPicPr>
        <xdr:cNvPr id="16326" name="Изображения 126">
          <a:extLst>
            <a:ext uri="{FF2B5EF4-FFF2-40B4-BE49-F238E27FC236}">
              <a16:creationId xmlns:a16="http://schemas.microsoft.com/office/drawing/2014/main" id="{5270FFA1-9CBF-41EB-9236-EE9F187C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71750"/>
          <a:ext cx="381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20</xdr:row>
      <xdr:rowOff>9525</xdr:rowOff>
    </xdr:from>
    <xdr:to>
      <xdr:col>1</xdr:col>
      <xdr:colOff>447675</xdr:colOff>
      <xdr:row>24</xdr:row>
      <xdr:rowOff>95250</xdr:rowOff>
    </xdr:to>
    <xdr:pic>
      <xdr:nvPicPr>
        <xdr:cNvPr id="16327" name="Изображения 127">
          <a:extLst>
            <a:ext uri="{FF2B5EF4-FFF2-40B4-BE49-F238E27FC236}">
              <a16:creationId xmlns:a16="http://schemas.microsoft.com/office/drawing/2014/main" id="{95B26351-A9BB-4314-8F29-B6BDBFE2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647950"/>
          <a:ext cx="352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26</xdr:row>
      <xdr:rowOff>38100</xdr:rowOff>
    </xdr:from>
    <xdr:to>
      <xdr:col>0</xdr:col>
      <xdr:colOff>466725</xdr:colOff>
      <xdr:row>31</xdr:row>
      <xdr:rowOff>85725</xdr:rowOff>
    </xdr:to>
    <xdr:pic>
      <xdr:nvPicPr>
        <xdr:cNvPr id="16328" name="Изображения 104">
          <a:extLst>
            <a:ext uri="{FF2B5EF4-FFF2-40B4-BE49-F238E27FC236}">
              <a16:creationId xmlns:a16="http://schemas.microsoft.com/office/drawing/2014/main" id="{13A125F1-7AEF-4929-AC26-39897B912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3147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27</xdr:row>
      <xdr:rowOff>19050</xdr:rowOff>
    </xdr:from>
    <xdr:to>
      <xdr:col>1</xdr:col>
      <xdr:colOff>476250</xdr:colOff>
      <xdr:row>31</xdr:row>
      <xdr:rowOff>76200</xdr:rowOff>
    </xdr:to>
    <xdr:pic>
      <xdr:nvPicPr>
        <xdr:cNvPr id="16329" name="Изображения 105">
          <a:extLst>
            <a:ext uri="{FF2B5EF4-FFF2-40B4-BE49-F238E27FC236}">
              <a16:creationId xmlns:a16="http://schemas.microsoft.com/office/drawing/2014/main" id="{EA6F3094-953A-4030-BDBB-ED5B713A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390900"/>
          <a:ext cx="2762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390525</xdr:colOff>
      <xdr:row>81</xdr:row>
      <xdr:rowOff>28575</xdr:rowOff>
    </xdr:from>
    <xdr:to>
      <xdr:col>1</xdr:col>
      <xdr:colOff>276225</xdr:colOff>
      <xdr:row>86</xdr:row>
      <xdr:rowOff>104775</xdr:rowOff>
    </xdr:to>
    <xdr:pic>
      <xdr:nvPicPr>
        <xdr:cNvPr id="16330" name="Изображения 103">
          <a:extLst>
            <a:ext uri="{FF2B5EF4-FFF2-40B4-BE49-F238E27FC236}">
              <a16:creationId xmlns:a16="http://schemas.microsoft.com/office/drawing/2014/main" id="{70DA9929-8406-407B-B37B-DBDCB01B6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991600"/>
          <a:ext cx="4667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129</xdr:row>
      <xdr:rowOff>38100</xdr:rowOff>
    </xdr:from>
    <xdr:to>
      <xdr:col>1</xdr:col>
      <xdr:colOff>123825</xdr:colOff>
      <xdr:row>134</xdr:row>
      <xdr:rowOff>28575</xdr:rowOff>
    </xdr:to>
    <xdr:pic>
      <xdr:nvPicPr>
        <xdr:cNvPr id="16331" name="Picture 44">
          <a:extLst>
            <a:ext uri="{FF2B5EF4-FFF2-40B4-BE49-F238E27FC236}">
              <a16:creationId xmlns:a16="http://schemas.microsoft.com/office/drawing/2014/main" id="{8877CF17-4B44-4EE0-AC16-4F993787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4335125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63</xdr:row>
      <xdr:rowOff>76200</xdr:rowOff>
    </xdr:from>
    <xdr:to>
      <xdr:col>0</xdr:col>
      <xdr:colOff>266700</xdr:colOff>
      <xdr:row>70</xdr:row>
      <xdr:rowOff>0</xdr:rowOff>
    </xdr:to>
    <xdr:pic>
      <xdr:nvPicPr>
        <xdr:cNvPr id="16332" name="Изображения 16">
          <a:extLst>
            <a:ext uri="{FF2B5EF4-FFF2-40B4-BE49-F238E27FC236}">
              <a16:creationId xmlns:a16="http://schemas.microsoft.com/office/drawing/2014/main" id="{D403700D-F7BC-4DE8-9E0C-5EFA5085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210425"/>
          <a:ext cx="1619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495300</xdr:colOff>
      <xdr:row>63</xdr:row>
      <xdr:rowOff>95250</xdr:rowOff>
    </xdr:from>
    <xdr:to>
      <xdr:col>1</xdr:col>
      <xdr:colOff>85725</xdr:colOff>
      <xdr:row>69</xdr:row>
      <xdr:rowOff>85725</xdr:rowOff>
    </xdr:to>
    <xdr:pic>
      <xdr:nvPicPr>
        <xdr:cNvPr id="16333" name="Изображения 20">
          <a:extLst>
            <a:ext uri="{FF2B5EF4-FFF2-40B4-BE49-F238E27FC236}">
              <a16:creationId xmlns:a16="http://schemas.microsoft.com/office/drawing/2014/main" id="{EA9A97CF-F79D-4467-9D80-2F7669632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229475"/>
          <a:ext cx="171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64</xdr:row>
      <xdr:rowOff>66675</xdr:rowOff>
    </xdr:from>
    <xdr:to>
      <xdr:col>1</xdr:col>
      <xdr:colOff>466725</xdr:colOff>
      <xdr:row>70</xdr:row>
      <xdr:rowOff>0</xdr:rowOff>
    </xdr:to>
    <xdr:pic>
      <xdr:nvPicPr>
        <xdr:cNvPr id="16334" name="Изображения 20">
          <a:extLst>
            <a:ext uri="{FF2B5EF4-FFF2-40B4-BE49-F238E27FC236}">
              <a16:creationId xmlns:a16="http://schemas.microsoft.com/office/drawing/2014/main" id="{64947B90-4D64-4B6B-814C-C928B2A6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7296150"/>
          <a:ext cx="152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74</xdr:row>
      <xdr:rowOff>28575</xdr:rowOff>
    </xdr:from>
    <xdr:to>
      <xdr:col>0</xdr:col>
      <xdr:colOff>390525</xdr:colOff>
      <xdr:row>79</xdr:row>
      <xdr:rowOff>95250</xdr:rowOff>
    </xdr:to>
    <xdr:pic>
      <xdr:nvPicPr>
        <xdr:cNvPr id="16335" name="Изображения 17">
          <a:extLst>
            <a:ext uri="{FF2B5EF4-FFF2-40B4-BE49-F238E27FC236}">
              <a16:creationId xmlns:a16="http://schemas.microsoft.com/office/drawing/2014/main" id="{D572DEFC-6DF0-4D68-952B-B9C2D2A91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267700"/>
          <a:ext cx="209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74</xdr:row>
      <xdr:rowOff>66675</xdr:rowOff>
    </xdr:from>
    <xdr:to>
      <xdr:col>1</xdr:col>
      <xdr:colOff>180975</xdr:colOff>
      <xdr:row>79</xdr:row>
      <xdr:rowOff>66675</xdr:rowOff>
    </xdr:to>
    <xdr:pic>
      <xdr:nvPicPr>
        <xdr:cNvPr id="16336" name="Изображения 19">
          <a:extLst>
            <a:ext uri="{FF2B5EF4-FFF2-40B4-BE49-F238E27FC236}">
              <a16:creationId xmlns:a16="http://schemas.microsoft.com/office/drawing/2014/main" id="{EDFC7450-AE2C-4D99-B0B5-0C79C0A3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8305800"/>
          <a:ext cx="209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47</xdr:row>
      <xdr:rowOff>38100</xdr:rowOff>
    </xdr:from>
    <xdr:to>
      <xdr:col>0</xdr:col>
      <xdr:colOff>342900</xdr:colOff>
      <xdr:row>52</xdr:row>
      <xdr:rowOff>57150</xdr:rowOff>
    </xdr:to>
    <xdr:pic>
      <xdr:nvPicPr>
        <xdr:cNvPr id="16337" name="Изображения 24">
          <a:extLst>
            <a:ext uri="{FF2B5EF4-FFF2-40B4-BE49-F238E27FC236}">
              <a16:creationId xmlns:a16="http://schemas.microsoft.com/office/drawing/2014/main" id="{D98A20BE-FF1A-4786-A2BB-36808A5F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514975"/>
          <a:ext cx="1714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561975</xdr:colOff>
      <xdr:row>48</xdr:row>
      <xdr:rowOff>28575</xdr:rowOff>
    </xdr:from>
    <xdr:to>
      <xdr:col>1</xdr:col>
      <xdr:colOff>161925</xdr:colOff>
      <xdr:row>52</xdr:row>
      <xdr:rowOff>85725</xdr:rowOff>
    </xdr:to>
    <xdr:pic>
      <xdr:nvPicPr>
        <xdr:cNvPr id="16338" name="Изображения 25">
          <a:extLst>
            <a:ext uri="{FF2B5EF4-FFF2-40B4-BE49-F238E27FC236}">
              <a16:creationId xmlns:a16="http://schemas.microsoft.com/office/drawing/2014/main" id="{773A8E97-04BB-485D-B1EC-570A9F1B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600700"/>
          <a:ext cx="180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352425</xdr:colOff>
      <xdr:row>49</xdr:row>
      <xdr:rowOff>0</xdr:rowOff>
    </xdr:from>
    <xdr:to>
      <xdr:col>1</xdr:col>
      <xdr:colOff>523875</xdr:colOff>
      <xdr:row>52</xdr:row>
      <xdr:rowOff>85725</xdr:rowOff>
    </xdr:to>
    <xdr:pic>
      <xdr:nvPicPr>
        <xdr:cNvPr id="16339" name="Изображения 26">
          <a:extLst>
            <a:ext uri="{FF2B5EF4-FFF2-40B4-BE49-F238E27FC236}">
              <a16:creationId xmlns:a16="http://schemas.microsoft.com/office/drawing/2014/main" id="{2EA4FF9C-6AA0-441C-B720-64F8A8B0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5667375"/>
          <a:ext cx="171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12</xdr:row>
      <xdr:rowOff>38100</xdr:rowOff>
    </xdr:from>
    <xdr:to>
      <xdr:col>0</xdr:col>
      <xdr:colOff>400050</xdr:colOff>
      <xdr:row>17</xdr:row>
      <xdr:rowOff>66675</xdr:rowOff>
    </xdr:to>
    <xdr:pic>
      <xdr:nvPicPr>
        <xdr:cNvPr id="16340" name="Изображения 21">
          <a:extLst>
            <a:ext uri="{FF2B5EF4-FFF2-40B4-BE49-F238E27FC236}">
              <a16:creationId xmlns:a16="http://schemas.microsoft.com/office/drawing/2014/main" id="{352EB33E-2BD5-4BD0-A69B-E8084EC0A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847850"/>
          <a:ext cx="2952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33</xdr:row>
      <xdr:rowOff>38100</xdr:rowOff>
    </xdr:from>
    <xdr:to>
      <xdr:col>1</xdr:col>
      <xdr:colOff>352425</xdr:colOff>
      <xdr:row>38</xdr:row>
      <xdr:rowOff>38100</xdr:rowOff>
    </xdr:to>
    <xdr:pic>
      <xdr:nvPicPr>
        <xdr:cNvPr id="16341" name="Изображения 43">
          <a:extLst>
            <a:ext uri="{FF2B5EF4-FFF2-40B4-BE49-F238E27FC236}">
              <a16:creationId xmlns:a16="http://schemas.microsoft.com/office/drawing/2014/main" id="{C8A11752-57DC-4C4B-BACB-0AA35AC5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048125"/>
          <a:ext cx="6381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39</xdr:row>
      <xdr:rowOff>28575</xdr:rowOff>
    </xdr:from>
    <xdr:to>
      <xdr:col>1</xdr:col>
      <xdr:colOff>409575</xdr:colOff>
      <xdr:row>44</xdr:row>
      <xdr:rowOff>47625</xdr:rowOff>
    </xdr:to>
    <xdr:pic>
      <xdr:nvPicPr>
        <xdr:cNvPr id="16342" name="Изображения 44">
          <a:extLst>
            <a:ext uri="{FF2B5EF4-FFF2-40B4-BE49-F238E27FC236}">
              <a16:creationId xmlns:a16="http://schemas.microsoft.com/office/drawing/2014/main" id="{5414A4E9-1B0A-4C67-AAB7-46B0A962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610100"/>
          <a:ext cx="7143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54</xdr:row>
      <xdr:rowOff>47625</xdr:rowOff>
    </xdr:from>
    <xdr:to>
      <xdr:col>0</xdr:col>
      <xdr:colOff>323850</xdr:colOff>
      <xdr:row>59</xdr:row>
      <xdr:rowOff>85725</xdr:rowOff>
    </xdr:to>
    <xdr:pic>
      <xdr:nvPicPr>
        <xdr:cNvPr id="16343" name="Изображения 16">
          <a:extLst>
            <a:ext uri="{FF2B5EF4-FFF2-40B4-BE49-F238E27FC236}">
              <a16:creationId xmlns:a16="http://schemas.microsoft.com/office/drawing/2014/main" id="{082A75FA-446F-4F1C-962B-8084AD659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257925"/>
          <a:ext cx="1619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54</xdr:row>
      <xdr:rowOff>76200</xdr:rowOff>
    </xdr:from>
    <xdr:to>
      <xdr:col>1</xdr:col>
      <xdr:colOff>142875</xdr:colOff>
      <xdr:row>59</xdr:row>
      <xdr:rowOff>76200</xdr:rowOff>
    </xdr:to>
    <xdr:pic>
      <xdr:nvPicPr>
        <xdr:cNvPr id="16344" name="Изображения 20">
          <a:extLst>
            <a:ext uri="{FF2B5EF4-FFF2-40B4-BE49-F238E27FC236}">
              <a16:creationId xmlns:a16="http://schemas.microsoft.com/office/drawing/2014/main" id="{10887509-F18D-4B99-A9D0-91FE1D16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6286500"/>
          <a:ext cx="1714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371475</xdr:colOff>
      <xdr:row>55</xdr:row>
      <xdr:rowOff>76200</xdr:rowOff>
    </xdr:from>
    <xdr:to>
      <xdr:col>1</xdr:col>
      <xdr:colOff>523875</xdr:colOff>
      <xdr:row>59</xdr:row>
      <xdr:rowOff>85725</xdr:rowOff>
    </xdr:to>
    <xdr:pic>
      <xdr:nvPicPr>
        <xdr:cNvPr id="16345" name="Изображения 20">
          <a:extLst>
            <a:ext uri="{FF2B5EF4-FFF2-40B4-BE49-F238E27FC236}">
              <a16:creationId xmlns:a16="http://schemas.microsoft.com/office/drawing/2014/main" id="{7BD03A02-AFD7-4D32-8740-F6847D0B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81750"/>
          <a:ext cx="152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447675</xdr:colOff>
      <xdr:row>107</xdr:row>
      <xdr:rowOff>76200</xdr:rowOff>
    </xdr:from>
    <xdr:to>
      <xdr:col>1</xdr:col>
      <xdr:colOff>161925</xdr:colOff>
      <xdr:row>112</xdr:row>
      <xdr:rowOff>28575</xdr:rowOff>
    </xdr:to>
    <xdr:pic>
      <xdr:nvPicPr>
        <xdr:cNvPr id="16346" name="Изображения 28">
          <a:extLst>
            <a:ext uri="{FF2B5EF4-FFF2-40B4-BE49-F238E27FC236}">
              <a16:creationId xmlns:a16="http://schemas.microsoft.com/office/drawing/2014/main" id="{50C1FE03-F6C6-4A98-9A7A-B7B986C6F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553825"/>
          <a:ext cx="295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504825</xdr:colOff>
      <xdr:row>113</xdr:row>
      <xdr:rowOff>28575</xdr:rowOff>
    </xdr:from>
    <xdr:to>
      <xdr:col>1</xdr:col>
      <xdr:colOff>95250</xdr:colOff>
      <xdr:row>118</xdr:row>
      <xdr:rowOff>76200</xdr:rowOff>
    </xdr:to>
    <xdr:pic>
      <xdr:nvPicPr>
        <xdr:cNvPr id="16347" name="Изображения 20">
          <a:extLst>
            <a:ext uri="{FF2B5EF4-FFF2-40B4-BE49-F238E27FC236}">
              <a16:creationId xmlns:a16="http://schemas.microsoft.com/office/drawing/2014/main" id="{6DC38F85-9C00-4B91-B4C5-5694B142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2020550"/>
          <a:ext cx="1714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101</xdr:row>
      <xdr:rowOff>19050</xdr:rowOff>
    </xdr:from>
    <xdr:to>
      <xdr:col>1</xdr:col>
      <xdr:colOff>95250</xdr:colOff>
      <xdr:row>106</xdr:row>
      <xdr:rowOff>85725</xdr:rowOff>
    </xdr:to>
    <xdr:pic>
      <xdr:nvPicPr>
        <xdr:cNvPr id="16348" name="Рисунок 1">
          <a:extLst>
            <a:ext uri="{FF2B5EF4-FFF2-40B4-BE49-F238E27FC236}">
              <a16:creationId xmlns:a16="http://schemas.microsoft.com/office/drawing/2014/main" id="{7EC3F76F-D990-43AD-AFB6-9573D41C0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0963275"/>
          <a:ext cx="1714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122</xdr:row>
      <xdr:rowOff>104775</xdr:rowOff>
    </xdr:from>
    <xdr:to>
      <xdr:col>1</xdr:col>
      <xdr:colOff>304800</xdr:colOff>
      <xdr:row>125</xdr:row>
      <xdr:rowOff>171450</xdr:rowOff>
    </xdr:to>
    <xdr:pic>
      <xdr:nvPicPr>
        <xdr:cNvPr id="16349" name="Рисунок 29" descr="Ящик.emf">
          <a:extLst>
            <a:ext uri="{FF2B5EF4-FFF2-40B4-BE49-F238E27FC236}">
              <a16:creationId xmlns:a16="http://schemas.microsoft.com/office/drawing/2014/main" id="{9318056C-5296-4DED-BD55-22A7D663A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154025"/>
          <a:ext cx="6667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12</xdr:row>
      <xdr:rowOff>38100</xdr:rowOff>
    </xdr:from>
    <xdr:to>
      <xdr:col>1</xdr:col>
      <xdr:colOff>390525</xdr:colOff>
      <xdr:row>17</xdr:row>
      <xdr:rowOff>76200</xdr:rowOff>
    </xdr:to>
    <xdr:pic>
      <xdr:nvPicPr>
        <xdr:cNvPr id="16350" name="Рисунок 1">
          <a:extLst>
            <a:ext uri="{FF2B5EF4-FFF2-40B4-BE49-F238E27FC236}">
              <a16:creationId xmlns:a16="http://schemas.microsoft.com/office/drawing/2014/main" id="{0E42D01C-CF4F-48DE-8128-4256B289C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847850"/>
          <a:ext cx="2762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3</xdr:col>
      <xdr:colOff>514350</xdr:colOff>
      <xdr:row>6</xdr:row>
      <xdr:rowOff>123825</xdr:rowOff>
    </xdr:to>
    <xdr:pic>
      <xdr:nvPicPr>
        <xdr:cNvPr id="16351" name="Рисунок 13">
          <a:extLst>
            <a:ext uri="{FF2B5EF4-FFF2-40B4-BE49-F238E27FC236}">
              <a16:creationId xmlns:a16="http://schemas.microsoft.com/office/drawing/2014/main" id="{438DE3A4-F4E1-4657-8166-093035CA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22574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52</xdr:row>
      <xdr:rowOff>9525</xdr:rowOff>
    </xdr:from>
    <xdr:to>
      <xdr:col>1</xdr:col>
      <xdr:colOff>133350</xdr:colOff>
      <xdr:row>56</xdr:row>
      <xdr:rowOff>95250</xdr:rowOff>
    </xdr:to>
    <xdr:pic>
      <xdr:nvPicPr>
        <xdr:cNvPr id="17803" name="Изображения 1">
          <a:extLst>
            <a:ext uri="{FF2B5EF4-FFF2-40B4-BE49-F238E27FC236}">
              <a16:creationId xmlns:a16="http://schemas.microsoft.com/office/drawing/2014/main" id="{19BC7AA5-C31F-4C8F-AA72-9818E6BE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353050"/>
          <a:ext cx="1905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57</xdr:row>
      <xdr:rowOff>19050</xdr:rowOff>
    </xdr:from>
    <xdr:to>
      <xdr:col>1</xdr:col>
      <xdr:colOff>133350</xdr:colOff>
      <xdr:row>61</xdr:row>
      <xdr:rowOff>85725</xdr:rowOff>
    </xdr:to>
    <xdr:pic>
      <xdr:nvPicPr>
        <xdr:cNvPr id="17804" name="Изображения 9">
          <a:extLst>
            <a:ext uri="{FF2B5EF4-FFF2-40B4-BE49-F238E27FC236}">
              <a16:creationId xmlns:a16="http://schemas.microsoft.com/office/drawing/2014/main" id="{717CB8C7-3E76-434A-B71B-952A6E9D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838825"/>
          <a:ext cx="200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62</xdr:row>
      <xdr:rowOff>28575</xdr:rowOff>
    </xdr:from>
    <xdr:to>
      <xdr:col>1</xdr:col>
      <xdr:colOff>152400</xdr:colOff>
      <xdr:row>66</xdr:row>
      <xdr:rowOff>85725</xdr:rowOff>
    </xdr:to>
    <xdr:pic>
      <xdr:nvPicPr>
        <xdr:cNvPr id="17805" name="Изображения 10">
          <a:extLst>
            <a:ext uri="{FF2B5EF4-FFF2-40B4-BE49-F238E27FC236}">
              <a16:creationId xmlns:a16="http://schemas.microsoft.com/office/drawing/2014/main" id="{FF62E23B-90C1-4F8A-8A0D-DC9C64FE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324600"/>
          <a:ext cx="1905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72</xdr:row>
      <xdr:rowOff>28575</xdr:rowOff>
    </xdr:from>
    <xdr:to>
      <xdr:col>1</xdr:col>
      <xdr:colOff>133350</xdr:colOff>
      <xdr:row>76</xdr:row>
      <xdr:rowOff>76200</xdr:rowOff>
    </xdr:to>
    <xdr:pic>
      <xdr:nvPicPr>
        <xdr:cNvPr id="17806" name="Изображения 11">
          <a:extLst>
            <a:ext uri="{FF2B5EF4-FFF2-40B4-BE49-F238E27FC236}">
              <a16:creationId xmlns:a16="http://schemas.microsoft.com/office/drawing/2014/main" id="{E3759F58-5350-40D6-9E64-2F2D6F3A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277100"/>
          <a:ext cx="180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77</xdr:row>
      <xdr:rowOff>9525</xdr:rowOff>
    </xdr:from>
    <xdr:to>
      <xdr:col>1</xdr:col>
      <xdr:colOff>133350</xdr:colOff>
      <xdr:row>81</xdr:row>
      <xdr:rowOff>95250</xdr:rowOff>
    </xdr:to>
    <xdr:pic>
      <xdr:nvPicPr>
        <xdr:cNvPr id="17807" name="Изображения 12">
          <a:extLst>
            <a:ext uri="{FF2B5EF4-FFF2-40B4-BE49-F238E27FC236}">
              <a16:creationId xmlns:a16="http://schemas.microsoft.com/office/drawing/2014/main" id="{85FD9C32-90AD-4DA3-AB40-1129446D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734300"/>
          <a:ext cx="1714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82</xdr:row>
      <xdr:rowOff>19050</xdr:rowOff>
    </xdr:from>
    <xdr:to>
      <xdr:col>1</xdr:col>
      <xdr:colOff>133350</xdr:colOff>
      <xdr:row>86</xdr:row>
      <xdr:rowOff>76200</xdr:rowOff>
    </xdr:to>
    <xdr:pic>
      <xdr:nvPicPr>
        <xdr:cNvPr id="17808" name="Изображения 21">
          <a:extLst>
            <a:ext uri="{FF2B5EF4-FFF2-40B4-BE49-F238E27FC236}">
              <a16:creationId xmlns:a16="http://schemas.microsoft.com/office/drawing/2014/main" id="{A0FBC10C-166F-4B87-B48A-4A672A49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220075"/>
          <a:ext cx="1905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92</xdr:row>
      <xdr:rowOff>19050</xdr:rowOff>
    </xdr:from>
    <xdr:to>
      <xdr:col>1</xdr:col>
      <xdr:colOff>114300</xdr:colOff>
      <xdr:row>96</xdr:row>
      <xdr:rowOff>76200</xdr:rowOff>
    </xdr:to>
    <xdr:pic>
      <xdr:nvPicPr>
        <xdr:cNvPr id="17809" name="Изображения 22">
          <a:extLst>
            <a:ext uri="{FF2B5EF4-FFF2-40B4-BE49-F238E27FC236}">
              <a16:creationId xmlns:a16="http://schemas.microsoft.com/office/drawing/2014/main" id="{D2FD3040-B557-4D23-8ED4-7AB1F1EA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172575"/>
          <a:ext cx="171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187</xdr:row>
      <xdr:rowOff>28575</xdr:rowOff>
    </xdr:from>
    <xdr:to>
      <xdr:col>1</xdr:col>
      <xdr:colOff>161925</xdr:colOff>
      <xdr:row>191</xdr:row>
      <xdr:rowOff>85725</xdr:rowOff>
    </xdr:to>
    <xdr:pic>
      <xdr:nvPicPr>
        <xdr:cNvPr id="17810" name="Изображения 31">
          <a:extLst>
            <a:ext uri="{FF2B5EF4-FFF2-40B4-BE49-F238E27FC236}">
              <a16:creationId xmlns:a16="http://schemas.microsoft.com/office/drawing/2014/main" id="{96D79BCD-E7A4-488B-808C-D246156A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488025"/>
          <a:ext cx="3143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192</xdr:row>
      <xdr:rowOff>28575</xdr:rowOff>
    </xdr:from>
    <xdr:to>
      <xdr:col>1</xdr:col>
      <xdr:colOff>161925</xdr:colOff>
      <xdr:row>196</xdr:row>
      <xdr:rowOff>57150</xdr:rowOff>
    </xdr:to>
    <xdr:pic>
      <xdr:nvPicPr>
        <xdr:cNvPr id="17811" name="Изображения 33">
          <a:extLst>
            <a:ext uri="{FF2B5EF4-FFF2-40B4-BE49-F238E27FC236}">
              <a16:creationId xmlns:a16="http://schemas.microsoft.com/office/drawing/2014/main" id="{3D4352A0-5A0C-4BDD-B866-33E4A10A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964275"/>
          <a:ext cx="3048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202</xdr:row>
      <xdr:rowOff>38100</xdr:rowOff>
    </xdr:from>
    <xdr:to>
      <xdr:col>1</xdr:col>
      <xdr:colOff>180975</xdr:colOff>
      <xdr:row>206</xdr:row>
      <xdr:rowOff>76200</xdr:rowOff>
    </xdr:to>
    <xdr:pic>
      <xdr:nvPicPr>
        <xdr:cNvPr id="17812" name="Изображения 99">
          <a:extLst>
            <a:ext uri="{FF2B5EF4-FFF2-40B4-BE49-F238E27FC236}">
              <a16:creationId xmlns:a16="http://schemas.microsoft.com/office/drawing/2014/main" id="{7C7BA185-8006-4F9D-9C5E-99B0906A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926300"/>
          <a:ext cx="3143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207</xdr:row>
      <xdr:rowOff>19050</xdr:rowOff>
    </xdr:from>
    <xdr:to>
      <xdr:col>1</xdr:col>
      <xdr:colOff>180975</xdr:colOff>
      <xdr:row>211</xdr:row>
      <xdr:rowOff>85725</xdr:rowOff>
    </xdr:to>
    <xdr:pic>
      <xdr:nvPicPr>
        <xdr:cNvPr id="17813" name="Изображения 100">
          <a:extLst>
            <a:ext uri="{FF2B5EF4-FFF2-40B4-BE49-F238E27FC236}">
              <a16:creationId xmlns:a16="http://schemas.microsoft.com/office/drawing/2014/main" id="{0DAF8E26-E319-461B-8AEF-C3B0E92C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38350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212</xdr:row>
      <xdr:rowOff>38100</xdr:rowOff>
    </xdr:from>
    <xdr:to>
      <xdr:col>1</xdr:col>
      <xdr:colOff>161925</xdr:colOff>
      <xdr:row>216</xdr:row>
      <xdr:rowOff>76200</xdr:rowOff>
    </xdr:to>
    <xdr:pic>
      <xdr:nvPicPr>
        <xdr:cNvPr id="17814" name="Изображения 101">
          <a:extLst>
            <a:ext uri="{FF2B5EF4-FFF2-40B4-BE49-F238E27FC236}">
              <a16:creationId xmlns:a16="http://schemas.microsoft.com/office/drawing/2014/main" id="{CF06B5F4-492B-4162-9C87-950F441F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878800"/>
          <a:ext cx="3143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222</xdr:row>
      <xdr:rowOff>47625</xdr:rowOff>
    </xdr:from>
    <xdr:to>
      <xdr:col>1</xdr:col>
      <xdr:colOff>161925</xdr:colOff>
      <xdr:row>226</xdr:row>
      <xdr:rowOff>76200</xdr:rowOff>
    </xdr:to>
    <xdr:pic>
      <xdr:nvPicPr>
        <xdr:cNvPr id="17815" name="Изображения 102">
          <a:extLst>
            <a:ext uri="{FF2B5EF4-FFF2-40B4-BE49-F238E27FC236}">
              <a16:creationId xmlns:a16="http://schemas.microsoft.com/office/drawing/2014/main" id="{67B74E90-434A-42C2-A208-3B9C68F7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18408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98</xdr:row>
      <xdr:rowOff>38100</xdr:rowOff>
    </xdr:from>
    <xdr:to>
      <xdr:col>1</xdr:col>
      <xdr:colOff>142875</xdr:colOff>
      <xdr:row>102</xdr:row>
      <xdr:rowOff>85725</xdr:rowOff>
    </xdr:to>
    <xdr:pic>
      <xdr:nvPicPr>
        <xdr:cNvPr id="17816" name="Изображения 106">
          <a:extLst>
            <a:ext uri="{FF2B5EF4-FFF2-40B4-BE49-F238E27FC236}">
              <a16:creationId xmlns:a16="http://schemas.microsoft.com/office/drawing/2014/main" id="{9E593552-5824-440A-A7C8-9F74059F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829800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103</xdr:row>
      <xdr:rowOff>0</xdr:rowOff>
    </xdr:from>
    <xdr:to>
      <xdr:col>1</xdr:col>
      <xdr:colOff>133350</xdr:colOff>
      <xdr:row>107</xdr:row>
      <xdr:rowOff>76200</xdr:rowOff>
    </xdr:to>
    <xdr:pic>
      <xdr:nvPicPr>
        <xdr:cNvPr id="17817" name="Изображения 107">
          <a:extLst>
            <a:ext uri="{FF2B5EF4-FFF2-40B4-BE49-F238E27FC236}">
              <a16:creationId xmlns:a16="http://schemas.microsoft.com/office/drawing/2014/main" id="{9BBEE4C9-3B24-47F2-A1C4-31FB8329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267950"/>
          <a:ext cx="180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113</xdr:row>
      <xdr:rowOff>38100</xdr:rowOff>
    </xdr:from>
    <xdr:to>
      <xdr:col>1</xdr:col>
      <xdr:colOff>133350</xdr:colOff>
      <xdr:row>117</xdr:row>
      <xdr:rowOff>76200</xdr:rowOff>
    </xdr:to>
    <xdr:pic>
      <xdr:nvPicPr>
        <xdr:cNvPr id="17818" name="Изображения 108">
          <a:extLst>
            <a:ext uri="{FF2B5EF4-FFF2-40B4-BE49-F238E27FC236}">
              <a16:creationId xmlns:a16="http://schemas.microsoft.com/office/drawing/2014/main" id="{CB26A3D2-D232-49A3-8597-3B643F0D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258550"/>
          <a:ext cx="200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118</xdr:row>
      <xdr:rowOff>9525</xdr:rowOff>
    </xdr:from>
    <xdr:to>
      <xdr:col>1</xdr:col>
      <xdr:colOff>133350</xdr:colOff>
      <xdr:row>122</xdr:row>
      <xdr:rowOff>66675</xdr:rowOff>
    </xdr:to>
    <xdr:pic>
      <xdr:nvPicPr>
        <xdr:cNvPr id="17819" name="Изображения 109">
          <a:extLst>
            <a:ext uri="{FF2B5EF4-FFF2-40B4-BE49-F238E27FC236}">
              <a16:creationId xmlns:a16="http://schemas.microsoft.com/office/drawing/2014/main" id="{651121D5-46AA-43EA-B021-9ACBAC4C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706225"/>
          <a:ext cx="171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123</xdr:row>
      <xdr:rowOff>9525</xdr:rowOff>
    </xdr:from>
    <xdr:to>
      <xdr:col>1</xdr:col>
      <xdr:colOff>133350</xdr:colOff>
      <xdr:row>127</xdr:row>
      <xdr:rowOff>76200</xdr:rowOff>
    </xdr:to>
    <xdr:pic>
      <xdr:nvPicPr>
        <xdr:cNvPr id="17820" name="Изображения 110">
          <a:extLst>
            <a:ext uri="{FF2B5EF4-FFF2-40B4-BE49-F238E27FC236}">
              <a16:creationId xmlns:a16="http://schemas.microsoft.com/office/drawing/2014/main" id="{561F6940-8C32-467E-B0B5-F458C16E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182475"/>
          <a:ext cx="180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133</xdr:row>
      <xdr:rowOff>19050</xdr:rowOff>
    </xdr:from>
    <xdr:to>
      <xdr:col>1</xdr:col>
      <xdr:colOff>161925</xdr:colOff>
      <xdr:row>137</xdr:row>
      <xdr:rowOff>66675</xdr:rowOff>
    </xdr:to>
    <xdr:pic>
      <xdr:nvPicPr>
        <xdr:cNvPr id="17821" name="Изображения 111">
          <a:extLst>
            <a:ext uri="{FF2B5EF4-FFF2-40B4-BE49-F238E27FC236}">
              <a16:creationId xmlns:a16="http://schemas.microsoft.com/office/drawing/2014/main" id="{148BD438-1AF5-42B2-B84D-8A394D03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3144500"/>
          <a:ext cx="2000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138</xdr:row>
      <xdr:rowOff>28575</xdr:rowOff>
    </xdr:from>
    <xdr:to>
      <xdr:col>1</xdr:col>
      <xdr:colOff>171450</xdr:colOff>
      <xdr:row>142</xdr:row>
      <xdr:rowOff>76200</xdr:rowOff>
    </xdr:to>
    <xdr:pic>
      <xdr:nvPicPr>
        <xdr:cNvPr id="17822" name="Изображения 112">
          <a:extLst>
            <a:ext uri="{FF2B5EF4-FFF2-40B4-BE49-F238E27FC236}">
              <a16:creationId xmlns:a16="http://schemas.microsoft.com/office/drawing/2014/main" id="{2CBAEF8D-A47D-4704-95BB-EC26392A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3630275"/>
          <a:ext cx="209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146</xdr:row>
      <xdr:rowOff>19050</xdr:rowOff>
    </xdr:from>
    <xdr:to>
      <xdr:col>1</xdr:col>
      <xdr:colOff>171450</xdr:colOff>
      <xdr:row>150</xdr:row>
      <xdr:rowOff>95250</xdr:rowOff>
    </xdr:to>
    <xdr:pic>
      <xdr:nvPicPr>
        <xdr:cNvPr id="17823" name="Изображения 113">
          <a:extLst>
            <a:ext uri="{FF2B5EF4-FFF2-40B4-BE49-F238E27FC236}">
              <a16:creationId xmlns:a16="http://schemas.microsoft.com/office/drawing/2014/main" id="{5414B9C1-4110-4EB6-8CBB-9CC5AF23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506575"/>
          <a:ext cx="228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151</xdr:row>
      <xdr:rowOff>19050</xdr:rowOff>
    </xdr:from>
    <xdr:to>
      <xdr:col>1</xdr:col>
      <xdr:colOff>152400</xdr:colOff>
      <xdr:row>155</xdr:row>
      <xdr:rowOff>76200</xdr:rowOff>
    </xdr:to>
    <xdr:pic>
      <xdr:nvPicPr>
        <xdr:cNvPr id="17824" name="Изображения 114">
          <a:extLst>
            <a:ext uri="{FF2B5EF4-FFF2-40B4-BE49-F238E27FC236}">
              <a16:creationId xmlns:a16="http://schemas.microsoft.com/office/drawing/2014/main" id="{A9B2518C-8940-4356-B370-0F53E660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982825"/>
          <a:ext cx="219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161</xdr:row>
      <xdr:rowOff>38100</xdr:rowOff>
    </xdr:from>
    <xdr:to>
      <xdr:col>1</xdr:col>
      <xdr:colOff>142875</xdr:colOff>
      <xdr:row>165</xdr:row>
      <xdr:rowOff>85725</xdr:rowOff>
    </xdr:to>
    <xdr:pic>
      <xdr:nvPicPr>
        <xdr:cNvPr id="17825" name="Изображения 115">
          <a:extLst>
            <a:ext uri="{FF2B5EF4-FFF2-40B4-BE49-F238E27FC236}">
              <a16:creationId xmlns:a16="http://schemas.microsoft.com/office/drawing/2014/main" id="{00099AB1-85F3-4E85-93E4-36C156B2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954375"/>
          <a:ext cx="209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166</xdr:row>
      <xdr:rowOff>9525</xdr:rowOff>
    </xdr:from>
    <xdr:to>
      <xdr:col>1</xdr:col>
      <xdr:colOff>142875</xdr:colOff>
      <xdr:row>170</xdr:row>
      <xdr:rowOff>85725</xdr:rowOff>
    </xdr:to>
    <xdr:pic>
      <xdr:nvPicPr>
        <xdr:cNvPr id="17826" name="Изображения 116">
          <a:extLst>
            <a:ext uri="{FF2B5EF4-FFF2-40B4-BE49-F238E27FC236}">
              <a16:creationId xmlns:a16="http://schemas.microsoft.com/office/drawing/2014/main" id="{53D55BD7-90BB-4FA7-9A22-BE4DC15E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6402050"/>
          <a:ext cx="2000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171</xdr:row>
      <xdr:rowOff>9525</xdr:rowOff>
    </xdr:from>
    <xdr:to>
      <xdr:col>1</xdr:col>
      <xdr:colOff>133350</xdr:colOff>
      <xdr:row>175</xdr:row>
      <xdr:rowOff>85725</xdr:rowOff>
    </xdr:to>
    <xdr:pic>
      <xdr:nvPicPr>
        <xdr:cNvPr id="17827" name="Изображения 117">
          <a:extLst>
            <a:ext uri="{FF2B5EF4-FFF2-40B4-BE49-F238E27FC236}">
              <a16:creationId xmlns:a16="http://schemas.microsoft.com/office/drawing/2014/main" id="{6F20A890-2B83-4545-9715-BF612EC6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878300"/>
          <a:ext cx="219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181</xdr:row>
      <xdr:rowOff>9525</xdr:rowOff>
    </xdr:from>
    <xdr:to>
      <xdr:col>1</xdr:col>
      <xdr:colOff>114300</xdr:colOff>
      <xdr:row>185</xdr:row>
      <xdr:rowOff>85725</xdr:rowOff>
    </xdr:to>
    <xdr:pic>
      <xdr:nvPicPr>
        <xdr:cNvPr id="17828" name="Изображения 118">
          <a:extLst>
            <a:ext uri="{FF2B5EF4-FFF2-40B4-BE49-F238E27FC236}">
              <a16:creationId xmlns:a16="http://schemas.microsoft.com/office/drawing/2014/main" id="{6F050A34-DD1B-4924-8EDB-59C54B06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830800"/>
          <a:ext cx="2000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233</xdr:row>
      <xdr:rowOff>47625</xdr:rowOff>
    </xdr:from>
    <xdr:to>
      <xdr:col>1</xdr:col>
      <xdr:colOff>133350</xdr:colOff>
      <xdr:row>237</xdr:row>
      <xdr:rowOff>85725</xdr:rowOff>
    </xdr:to>
    <xdr:pic>
      <xdr:nvPicPr>
        <xdr:cNvPr id="17829" name="Изображения 120">
          <a:extLst>
            <a:ext uri="{FF2B5EF4-FFF2-40B4-BE49-F238E27FC236}">
              <a16:creationId xmlns:a16="http://schemas.microsoft.com/office/drawing/2014/main" id="{B9FD35F3-C11B-4BAC-A114-8E4BE3D3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2888575"/>
          <a:ext cx="2476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243</xdr:row>
      <xdr:rowOff>28575</xdr:rowOff>
    </xdr:from>
    <xdr:to>
      <xdr:col>1</xdr:col>
      <xdr:colOff>133350</xdr:colOff>
      <xdr:row>247</xdr:row>
      <xdr:rowOff>85725</xdr:rowOff>
    </xdr:to>
    <xdr:pic>
      <xdr:nvPicPr>
        <xdr:cNvPr id="17830" name="Изображения 121">
          <a:extLst>
            <a:ext uri="{FF2B5EF4-FFF2-40B4-BE49-F238E27FC236}">
              <a16:creationId xmlns:a16="http://schemas.microsoft.com/office/drawing/2014/main" id="{89B9E3A4-2554-4874-8780-690EA219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3822025"/>
          <a:ext cx="2476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12</xdr:row>
      <xdr:rowOff>9525</xdr:rowOff>
    </xdr:from>
    <xdr:to>
      <xdr:col>1</xdr:col>
      <xdr:colOff>152400</xdr:colOff>
      <xdr:row>16</xdr:row>
      <xdr:rowOff>85725</xdr:rowOff>
    </xdr:to>
    <xdr:pic>
      <xdr:nvPicPr>
        <xdr:cNvPr id="17831" name="Изображения 128">
          <a:extLst>
            <a:ext uri="{FF2B5EF4-FFF2-40B4-BE49-F238E27FC236}">
              <a16:creationId xmlns:a16="http://schemas.microsoft.com/office/drawing/2014/main" id="{12AE0AD8-3DAD-4118-AFC1-E61520184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43050"/>
          <a:ext cx="209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17</xdr:row>
      <xdr:rowOff>28575</xdr:rowOff>
    </xdr:from>
    <xdr:to>
      <xdr:col>1</xdr:col>
      <xdr:colOff>161925</xdr:colOff>
      <xdr:row>21</xdr:row>
      <xdr:rowOff>85725</xdr:rowOff>
    </xdr:to>
    <xdr:pic>
      <xdr:nvPicPr>
        <xdr:cNvPr id="17832" name="Изображения 129">
          <a:extLst>
            <a:ext uri="{FF2B5EF4-FFF2-40B4-BE49-F238E27FC236}">
              <a16:creationId xmlns:a16="http://schemas.microsoft.com/office/drawing/2014/main" id="{F52BC09F-1DE8-4C7C-A278-50AAC84E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38350"/>
          <a:ext cx="200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27</xdr:row>
      <xdr:rowOff>9525</xdr:rowOff>
    </xdr:from>
    <xdr:to>
      <xdr:col>1</xdr:col>
      <xdr:colOff>171450</xdr:colOff>
      <xdr:row>31</xdr:row>
      <xdr:rowOff>85725</xdr:rowOff>
    </xdr:to>
    <xdr:pic>
      <xdr:nvPicPr>
        <xdr:cNvPr id="17833" name="Изображения 130">
          <a:extLst>
            <a:ext uri="{FF2B5EF4-FFF2-40B4-BE49-F238E27FC236}">
              <a16:creationId xmlns:a16="http://schemas.microsoft.com/office/drawing/2014/main" id="{DA527F69-63D9-49A7-8177-18BA8E89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971800"/>
          <a:ext cx="209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32</xdr:row>
      <xdr:rowOff>28575</xdr:rowOff>
    </xdr:from>
    <xdr:to>
      <xdr:col>1</xdr:col>
      <xdr:colOff>142875</xdr:colOff>
      <xdr:row>36</xdr:row>
      <xdr:rowOff>76200</xdr:rowOff>
    </xdr:to>
    <xdr:pic>
      <xdr:nvPicPr>
        <xdr:cNvPr id="17834" name="Изображения 131">
          <a:extLst>
            <a:ext uri="{FF2B5EF4-FFF2-40B4-BE49-F238E27FC236}">
              <a16:creationId xmlns:a16="http://schemas.microsoft.com/office/drawing/2014/main" id="{516061A7-A616-43AD-A12A-04A290C9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467100"/>
          <a:ext cx="2000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37</xdr:row>
      <xdr:rowOff>28575</xdr:rowOff>
    </xdr:from>
    <xdr:to>
      <xdr:col>1</xdr:col>
      <xdr:colOff>142875</xdr:colOff>
      <xdr:row>41</xdr:row>
      <xdr:rowOff>85725</xdr:rowOff>
    </xdr:to>
    <xdr:pic>
      <xdr:nvPicPr>
        <xdr:cNvPr id="17835" name="Изображения 132">
          <a:extLst>
            <a:ext uri="{FF2B5EF4-FFF2-40B4-BE49-F238E27FC236}">
              <a16:creationId xmlns:a16="http://schemas.microsoft.com/office/drawing/2014/main" id="{AF51716B-B813-4E55-937E-DE3BE4E5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943350"/>
          <a:ext cx="1905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47</xdr:row>
      <xdr:rowOff>28575</xdr:rowOff>
    </xdr:from>
    <xdr:to>
      <xdr:col>1</xdr:col>
      <xdr:colOff>133350</xdr:colOff>
      <xdr:row>51</xdr:row>
      <xdr:rowOff>76200</xdr:rowOff>
    </xdr:to>
    <xdr:pic>
      <xdr:nvPicPr>
        <xdr:cNvPr id="17836" name="Изображения 133">
          <a:extLst>
            <a:ext uri="{FF2B5EF4-FFF2-40B4-BE49-F238E27FC236}">
              <a16:creationId xmlns:a16="http://schemas.microsoft.com/office/drawing/2014/main" id="{0DEDB79F-8532-4701-98B1-2EDB9573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895850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248</xdr:row>
      <xdr:rowOff>28575</xdr:rowOff>
    </xdr:from>
    <xdr:to>
      <xdr:col>1</xdr:col>
      <xdr:colOff>133350</xdr:colOff>
      <xdr:row>252</xdr:row>
      <xdr:rowOff>85725</xdr:rowOff>
    </xdr:to>
    <xdr:pic>
      <xdr:nvPicPr>
        <xdr:cNvPr id="17837" name="Изображения 122">
          <a:extLst>
            <a:ext uri="{FF2B5EF4-FFF2-40B4-BE49-F238E27FC236}">
              <a16:creationId xmlns:a16="http://schemas.microsoft.com/office/drawing/2014/main" id="{0603E89B-57AB-4C35-8DAC-36B5C9DC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298275"/>
          <a:ext cx="2476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263</xdr:row>
      <xdr:rowOff>38100</xdr:rowOff>
    </xdr:from>
    <xdr:to>
      <xdr:col>1</xdr:col>
      <xdr:colOff>123825</xdr:colOff>
      <xdr:row>267</xdr:row>
      <xdr:rowOff>85725</xdr:rowOff>
    </xdr:to>
    <xdr:pic>
      <xdr:nvPicPr>
        <xdr:cNvPr id="17838" name="Изображения 124">
          <a:extLst>
            <a:ext uri="{FF2B5EF4-FFF2-40B4-BE49-F238E27FC236}">
              <a16:creationId xmlns:a16="http://schemas.microsoft.com/office/drawing/2014/main" id="{710D4E5A-1A76-4044-85C4-7BEEF3B1B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5736550"/>
          <a:ext cx="2381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253</xdr:row>
      <xdr:rowOff>38100</xdr:rowOff>
    </xdr:from>
    <xdr:to>
      <xdr:col>1</xdr:col>
      <xdr:colOff>142875</xdr:colOff>
      <xdr:row>257</xdr:row>
      <xdr:rowOff>85725</xdr:rowOff>
    </xdr:to>
    <xdr:pic>
      <xdr:nvPicPr>
        <xdr:cNvPr id="17839" name="Изображения 124">
          <a:extLst>
            <a:ext uri="{FF2B5EF4-FFF2-40B4-BE49-F238E27FC236}">
              <a16:creationId xmlns:a16="http://schemas.microsoft.com/office/drawing/2014/main" id="{D78F4B43-B534-4693-92B0-C1D74FDC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4784050"/>
          <a:ext cx="247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228</xdr:row>
      <xdr:rowOff>19050</xdr:rowOff>
    </xdr:from>
    <xdr:to>
      <xdr:col>1</xdr:col>
      <xdr:colOff>142875</xdr:colOff>
      <xdr:row>232</xdr:row>
      <xdr:rowOff>66675</xdr:rowOff>
    </xdr:to>
    <xdr:pic>
      <xdr:nvPicPr>
        <xdr:cNvPr id="17840" name="Изображения 6">
          <a:extLst>
            <a:ext uri="{FF2B5EF4-FFF2-40B4-BE49-F238E27FC236}">
              <a16:creationId xmlns:a16="http://schemas.microsoft.com/office/drawing/2014/main" id="{F911D97E-23CD-47E4-9BF9-8F00248A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383750"/>
          <a:ext cx="2286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269</xdr:row>
      <xdr:rowOff>47625</xdr:rowOff>
    </xdr:from>
    <xdr:to>
      <xdr:col>1</xdr:col>
      <xdr:colOff>161925</xdr:colOff>
      <xdr:row>273</xdr:row>
      <xdr:rowOff>76200</xdr:rowOff>
    </xdr:to>
    <xdr:pic>
      <xdr:nvPicPr>
        <xdr:cNvPr id="17841" name="Изображения 35">
          <a:extLst>
            <a:ext uri="{FF2B5EF4-FFF2-40B4-BE49-F238E27FC236}">
              <a16:creationId xmlns:a16="http://schemas.microsoft.com/office/drawing/2014/main" id="{FB8C9A1E-E62E-46B3-9DB1-1682D087D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6355675"/>
          <a:ext cx="3333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274</xdr:row>
      <xdr:rowOff>66675</xdr:rowOff>
    </xdr:from>
    <xdr:to>
      <xdr:col>1</xdr:col>
      <xdr:colOff>190500</xdr:colOff>
      <xdr:row>278</xdr:row>
      <xdr:rowOff>76200</xdr:rowOff>
    </xdr:to>
    <xdr:pic>
      <xdr:nvPicPr>
        <xdr:cNvPr id="17842" name="Изображения 36">
          <a:extLst>
            <a:ext uri="{FF2B5EF4-FFF2-40B4-BE49-F238E27FC236}">
              <a16:creationId xmlns:a16="http://schemas.microsoft.com/office/drawing/2014/main" id="{1C429BE8-EF81-419D-9D3F-6E4688FEB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6946225"/>
          <a:ext cx="361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279</xdr:row>
      <xdr:rowOff>19050</xdr:rowOff>
    </xdr:from>
    <xdr:to>
      <xdr:col>1</xdr:col>
      <xdr:colOff>180975</xdr:colOff>
      <xdr:row>283</xdr:row>
      <xdr:rowOff>76200</xdr:rowOff>
    </xdr:to>
    <xdr:pic>
      <xdr:nvPicPr>
        <xdr:cNvPr id="17843" name="Изображения 36">
          <a:extLst>
            <a:ext uri="{FF2B5EF4-FFF2-40B4-BE49-F238E27FC236}">
              <a16:creationId xmlns:a16="http://schemas.microsoft.com/office/drawing/2014/main" id="{0C0B43E8-FC03-4FB9-A419-C1681A6D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470100"/>
          <a:ext cx="3429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22</xdr:row>
      <xdr:rowOff>9525</xdr:rowOff>
    </xdr:from>
    <xdr:to>
      <xdr:col>1</xdr:col>
      <xdr:colOff>171450</xdr:colOff>
      <xdr:row>26</xdr:row>
      <xdr:rowOff>85725</xdr:rowOff>
    </xdr:to>
    <xdr:pic>
      <xdr:nvPicPr>
        <xdr:cNvPr id="17844" name="Изображения 130">
          <a:extLst>
            <a:ext uri="{FF2B5EF4-FFF2-40B4-BE49-F238E27FC236}">
              <a16:creationId xmlns:a16="http://schemas.microsoft.com/office/drawing/2014/main" id="{457488EE-E87D-40BA-992A-A2B1B3DE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495550"/>
          <a:ext cx="209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42</xdr:row>
      <xdr:rowOff>28575</xdr:rowOff>
    </xdr:from>
    <xdr:to>
      <xdr:col>1</xdr:col>
      <xdr:colOff>133350</xdr:colOff>
      <xdr:row>46</xdr:row>
      <xdr:rowOff>76200</xdr:rowOff>
    </xdr:to>
    <xdr:pic>
      <xdr:nvPicPr>
        <xdr:cNvPr id="17845" name="Изображения 133">
          <a:extLst>
            <a:ext uri="{FF2B5EF4-FFF2-40B4-BE49-F238E27FC236}">
              <a16:creationId xmlns:a16="http://schemas.microsoft.com/office/drawing/2014/main" id="{3BC5842C-B06A-4275-9F5E-85A6851A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419600"/>
          <a:ext cx="190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67</xdr:row>
      <xdr:rowOff>28575</xdr:rowOff>
    </xdr:from>
    <xdr:to>
      <xdr:col>1</xdr:col>
      <xdr:colOff>133350</xdr:colOff>
      <xdr:row>71</xdr:row>
      <xdr:rowOff>76200</xdr:rowOff>
    </xdr:to>
    <xdr:pic>
      <xdr:nvPicPr>
        <xdr:cNvPr id="17846" name="Изображения 11">
          <a:extLst>
            <a:ext uri="{FF2B5EF4-FFF2-40B4-BE49-F238E27FC236}">
              <a16:creationId xmlns:a16="http://schemas.microsoft.com/office/drawing/2014/main" id="{550592DD-02F9-4028-A7A2-722B840E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800850"/>
          <a:ext cx="180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87</xdr:row>
      <xdr:rowOff>19050</xdr:rowOff>
    </xdr:from>
    <xdr:to>
      <xdr:col>1</xdr:col>
      <xdr:colOff>114300</xdr:colOff>
      <xdr:row>91</xdr:row>
      <xdr:rowOff>76200</xdr:rowOff>
    </xdr:to>
    <xdr:pic>
      <xdr:nvPicPr>
        <xdr:cNvPr id="17847" name="Изображения 22">
          <a:extLst>
            <a:ext uri="{FF2B5EF4-FFF2-40B4-BE49-F238E27FC236}">
              <a16:creationId xmlns:a16="http://schemas.microsoft.com/office/drawing/2014/main" id="{C1333905-BCEE-4993-88F5-FDAC0483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696325"/>
          <a:ext cx="171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108</xdr:row>
      <xdr:rowOff>38100</xdr:rowOff>
    </xdr:from>
    <xdr:to>
      <xdr:col>1</xdr:col>
      <xdr:colOff>133350</xdr:colOff>
      <xdr:row>112</xdr:row>
      <xdr:rowOff>76200</xdr:rowOff>
    </xdr:to>
    <xdr:pic>
      <xdr:nvPicPr>
        <xdr:cNvPr id="17848" name="Изображения 108">
          <a:extLst>
            <a:ext uri="{FF2B5EF4-FFF2-40B4-BE49-F238E27FC236}">
              <a16:creationId xmlns:a16="http://schemas.microsoft.com/office/drawing/2014/main" id="{25D72414-BAFA-4EBB-BA22-82485A2C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782300"/>
          <a:ext cx="200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128</xdr:row>
      <xdr:rowOff>19050</xdr:rowOff>
    </xdr:from>
    <xdr:to>
      <xdr:col>1</xdr:col>
      <xdr:colOff>161925</xdr:colOff>
      <xdr:row>132</xdr:row>
      <xdr:rowOff>66675</xdr:rowOff>
    </xdr:to>
    <xdr:pic>
      <xdr:nvPicPr>
        <xdr:cNvPr id="17849" name="Изображения 111">
          <a:extLst>
            <a:ext uri="{FF2B5EF4-FFF2-40B4-BE49-F238E27FC236}">
              <a16:creationId xmlns:a16="http://schemas.microsoft.com/office/drawing/2014/main" id="{C03797C8-88C1-4AC4-B2F6-F90B0156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668250"/>
          <a:ext cx="2000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156</xdr:row>
      <xdr:rowOff>38100</xdr:rowOff>
    </xdr:from>
    <xdr:to>
      <xdr:col>1</xdr:col>
      <xdr:colOff>142875</xdr:colOff>
      <xdr:row>160</xdr:row>
      <xdr:rowOff>85725</xdr:rowOff>
    </xdr:to>
    <xdr:pic>
      <xdr:nvPicPr>
        <xdr:cNvPr id="17850" name="Изображения 115">
          <a:extLst>
            <a:ext uri="{FF2B5EF4-FFF2-40B4-BE49-F238E27FC236}">
              <a16:creationId xmlns:a16="http://schemas.microsoft.com/office/drawing/2014/main" id="{C8EB5F55-3396-4E54-BF1B-126004F7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478125"/>
          <a:ext cx="209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176</xdr:row>
      <xdr:rowOff>9525</xdr:rowOff>
    </xdr:from>
    <xdr:to>
      <xdr:col>1</xdr:col>
      <xdr:colOff>114300</xdr:colOff>
      <xdr:row>180</xdr:row>
      <xdr:rowOff>85725</xdr:rowOff>
    </xdr:to>
    <xdr:pic>
      <xdr:nvPicPr>
        <xdr:cNvPr id="17851" name="Изображения 118">
          <a:extLst>
            <a:ext uri="{FF2B5EF4-FFF2-40B4-BE49-F238E27FC236}">
              <a16:creationId xmlns:a16="http://schemas.microsoft.com/office/drawing/2014/main" id="{85FEA70B-8D31-4FFE-A892-92F8EDD1B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354550"/>
          <a:ext cx="2000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197</xdr:row>
      <xdr:rowOff>38100</xdr:rowOff>
    </xdr:from>
    <xdr:to>
      <xdr:col>1</xdr:col>
      <xdr:colOff>180975</xdr:colOff>
      <xdr:row>201</xdr:row>
      <xdr:rowOff>76200</xdr:rowOff>
    </xdr:to>
    <xdr:pic>
      <xdr:nvPicPr>
        <xdr:cNvPr id="17852" name="Изображения 99">
          <a:extLst>
            <a:ext uri="{FF2B5EF4-FFF2-40B4-BE49-F238E27FC236}">
              <a16:creationId xmlns:a16="http://schemas.microsoft.com/office/drawing/2014/main" id="{70BD3883-CA79-4310-B956-1FCE87F8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450050"/>
          <a:ext cx="3143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217</xdr:row>
      <xdr:rowOff>47625</xdr:rowOff>
    </xdr:from>
    <xdr:to>
      <xdr:col>1</xdr:col>
      <xdr:colOff>161925</xdr:colOff>
      <xdr:row>221</xdr:row>
      <xdr:rowOff>76200</xdr:rowOff>
    </xdr:to>
    <xdr:pic>
      <xdr:nvPicPr>
        <xdr:cNvPr id="17853" name="Изображения 102">
          <a:extLst>
            <a:ext uri="{FF2B5EF4-FFF2-40B4-BE49-F238E27FC236}">
              <a16:creationId xmlns:a16="http://schemas.microsoft.com/office/drawing/2014/main" id="{CC2925E2-7A81-4A10-A8D9-E808DC78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136457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238</xdr:row>
      <xdr:rowOff>28575</xdr:rowOff>
    </xdr:from>
    <xdr:to>
      <xdr:col>1</xdr:col>
      <xdr:colOff>133350</xdr:colOff>
      <xdr:row>242</xdr:row>
      <xdr:rowOff>85725</xdr:rowOff>
    </xdr:to>
    <xdr:pic>
      <xdr:nvPicPr>
        <xdr:cNvPr id="17854" name="Изображения 121">
          <a:extLst>
            <a:ext uri="{FF2B5EF4-FFF2-40B4-BE49-F238E27FC236}">
              <a16:creationId xmlns:a16="http://schemas.microsoft.com/office/drawing/2014/main" id="{7A1774BB-6E96-48D1-A711-E0B0E9A0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3345775"/>
          <a:ext cx="2476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258</xdr:row>
      <xdr:rowOff>38100</xdr:rowOff>
    </xdr:from>
    <xdr:to>
      <xdr:col>1</xdr:col>
      <xdr:colOff>123825</xdr:colOff>
      <xdr:row>262</xdr:row>
      <xdr:rowOff>85725</xdr:rowOff>
    </xdr:to>
    <xdr:pic>
      <xdr:nvPicPr>
        <xdr:cNvPr id="17855" name="Изображения 124">
          <a:extLst>
            <a:ext uri="{FF2B5EF4-FFF2-40B4-BE49-F238E27FC236}">
              <a16:creationId xmlns:a16="http://schemas.microsoft.com/office/drawing/2014/main" id="{B86A1999-FBC5-431E-9D76-56C5771B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5260300"/>
          <a:ext cx="2381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289</xdr:row>
      <xdr:rowOff>19050</xdr:rowOff>
    </xdr:from>
    <xdr:to>
      <xdr:col>1</xdr:col>
      <xdr:colOff>180975</xdr:colOff>
      <xdr:row>293</xdr:row>
      <xdr:rowOff>76200</xdr:rowOff>
    </xdr:to>
    <xdr:pic>
      <xdr:nvPicPr>
        <xdr:cNvPr id="17856" name="Рисунок 1">
          <a:extLst>
            <a:ext uri="{FF2B5EF4-FFF2-40B4-BE49-F238E27FC236}">
              <a16:creationId xmlns:a16="http://schemas.microsoft.com/office/drawing/2014/main" id="{D7402791-12E3-46DF-A480-177768DE7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422600"/>
          <a:ext cx="3429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294</xdr:row>
      <xdr:rowOff>19050</xdr:rowOff>
    </xdr:from>
    <xdr:to>
      <xdr:col>1</xdr:col>
      <xdr:colOff>171450</xdr:colOff>
      <xdr:row>298</xdr:row>
      <xdr:rowOff>85725</xdr:rowOff>
    </xdr:to>
    <xdr:pic>
      <xdr:nvPicPr>
        <xdr:cNvPr id="17857" name="Рисунок 61">
          <a:extLst>
            <a:ext uri="{FF2B5EF4-FFF2-40B4-BE49-F238E27FC236}">
              <a16:creationId xmlns:a16="http://schemas.microsoft.com/office/drawing/2014/main" id="{0D405BA8-FC32-46B5-8275-D0B342492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898850"/>
          <a:ext cx="342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284</xdr:row>
      <xdr:rowOff>28575</xdr:rowOff>
    </xdr:from>
    <xdr:to>
      <xdr:col>1</xdr:col>
      <xdr:colOff>180975</xdr:colOff>
      <xdr:row>288</xdr:row>
      <xdr:rowOff>85725</xdr:rowOff>
    </xdr:to>
    <xdr:pic>
      <xdr:nvPicPr>
        <xdr:cNvPr id="17858" name="Рисунок 1">
          <a:extLst>
            <a:ext uri="{FF2B5EF4-FFF2-40B4-BE49-F238E27FC236}">
              <a16:creationId xmlns:a16="http://schemas.microsoft.com/office/drawing/2014/main" id="{BD3D1B8F-79E5-40BE-9312-2B4AAB7C6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7955875"/>
          <a:ext cx="352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6</xdr:row>
      <xdr:rowOff>19050</xdr:rowOff>
    </xdr:to>
    <xdr:pic>
      <xdr:nvPicPr>
        <xdr:cNvPr id="17859" name="Рисунок 13">
          <a:extLst>
            <a:ext uri="{FF2B5EF4-FFF2-40B4-BE49-F238E27FC236}">
              <a16:creationId xmlns:a16="http://schemas.microsoft.com/office/drawing/2014/main" id="{8A78CE3C-9D95-4B53-9020-ADAAC348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26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10</xdr:row>
      <xdr:rowOff>38100</xdr:rowOff>
    </xdr:from>
    <xdr:to>
      <xdr:col>6</xdr:col>
      <xdr:colOff>428625</xdr:colOff>
      <xdr:row>24</xdr:row>
      <xdr:rowOff>142875</xdr:rowOff>
    </xdr:to>
    <xdr:pic>
      <xdr:nvPicPr>
        <xdr:cNvPr id="18449" name="Изображения 2">
          <a:extLst>
            <a:ext uri="{FF2B5EF4-FFF2-40B4-BE49-F238E27FC236}">
              <a16:creationId xmlns:a16="http://schemas.microsoft.com/office/drawing/2014/main" id="{0CD47AF5-5508-4B50-AD68-AF6754E6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57275"/>
          <a:ext cx="3743325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26</xdr:row>
      <xdr:rowOff>57150</xdr:rowOff>
    </xdr:from>
    <xdr:to>
      <xdr:col>6</xdr:col>
      <xdr:colOff>400050</xdr:colOff>
      <xdr:row>39</xdr:row>
      <xdr:rowOff>190500</xdr:rowOff>
    </xdr:to>
    <xdr:pic>
      <xdr:nvPicPr>
        <xdr:cNvPr id="18450" name="Изображения 14">
          <a:extLst>
            <a:ext uri="{FF2B5EF4-FFF2-40B4-BE49-F238E27FC236}">
              <a16:creationId xmlns:a16="http://schemas.microsoft.com/office/drawing/2014/main" id="{572DABC7-D570-44E4-8BBD-48BEC719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781425"/>
          <a:ext cx="3714750" cy="273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150</xdr:row>
      <xdr:rowOff>19050</xdr:rowOff>
    </xdr:from>
    <xdr:to>
      <xdr:col>6</xdr:col>
      <xdr:colOff>438150</xdr:colOff>
      <xdr:row>165</xdr:row>
      <xdr:rowOff>152400</xdr:rowOff>
    </xdr:to>
    <xdr:pic>
      <xdr:nvPicPr>
        <xdr:cNvPr id="18451" name="Изображения 29">
          <a:extLst>
            <a:ext uri="{FF2B5EF4-FFF2-40B4-BE49-F238E27FC236}">
              <a16:creationId xmlns:a16="http://schemas.microsoft.com/office/drawing/2014/main" id="{FE127051-90DB-4C66-8EDC-642F1C8B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127325"/>
          <a:ext cx="3762375" cy="313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96</xdr:row>
      <xdr:rowOff>66675</xdr:rowOff>
    </xdr:from>
    <xdr:to>
      <xdr:col>6</xdr:col>
      <xdr:colOff>419100</xdr:colOff>
      <xdr:row>110</xdr:row>
      <xdr:rowOff>180975</xdr:rowOff>
    </xdr:to>
    <xdr:pic>
      <xdr:nvPicPr>
        <xdr:cNvPr id="18452" name="Изображения 46">
          <a:extLst>
            <a:ext uri="{FF2B5EF4-FFF2-40B4-BE49-F238E27FC236}">
              <a16:creationId xmlns:a16="http://schemas.microsoft.com/office/drawing/2014/main" id="{A7C4A9C7-346E-46A4-8B75-8D9EF049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7373600"/>
          <a:ext cx="3743325" cy="291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116</xdr:row>
      <xdr:rowOff>38100</xdr:rowOff>
    </xdr:from>
    <xdr:to>
      <xdr:col>6</xdr:col>
      <xdr:colOff>438150</xdr:colOff>
      <xdr:row>131</xdr:row>
      <xdr:rowOff>171450</xdr:rowOff>
    </xdr:to>
    <xdr:pic>
      <xdr:nvPicPr>
        <xdr:cNvPr id="18453" name="Изображения 47">
          <a:extLst>
            <a:ext uri="{FF2B5EF4-FFF2-40B4-BE49-F238E27FC236}">
              <a16:creationId xmlns:a16="http://schemas.microsoft.com/office/drawing/2014/main" id="{CB6F530F-FEBC-41ED-9E2F-9310EBB4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345525"/>
          <a:ext cx="3762375" cy="313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41</xdr:row>
      <xdr:rowOff>57150</xdr:rowOff>
    </xdr:from>
    <xdr:to>
      <xdr:col>6</xdr:col>
      <xdr:colOff>409575</xdr:colOff>
      <xdr:row>54</xdr:row>
      <xdr:rowOff>161925</xdr:rowOff>
    </xdr:to>
    <xdr:pic>
      <xdr:nvPicPr>
        <xdr:cNvPr id="18454" name="Изображения 49">
          <a:extLst>
            <a:ext uri="{FF2B5EF4-FFF2-40B4-BE49-F238E27FC236}">
              <a16:creationId xmlns:a16="http://schemas.microsoft.com/office/drawing/2014/main" id="{8CE7FED5-1551-4E38-BB68-6FC2D87F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743700"/>
          <a:ext cx="3733800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64</xdr:row>
      <xdr:rowOff>28575</xdr:rowOff>
    </xdr:from>
    <xdr:to>
      <xdr:col>6</xdr:col>
      <xdr:colOff>438150</xdr:colOff>
      <xdr:row>78</xdr:row>
      <xdr:rowOff>180975</xdr:rowOff>
    </xdr:to>
    <xdr:pic>
      <xdr:nvPicPr>
        <xdr:cNvPr id="18455" name="Изображения 51">
          <a:extLst>
            <a:ext uri="{FF2B5EF4-FFF2-40B4-BE49-F238E27FC236}">
              <a16:creationId xmlns:a16="http://schemas.microsoft.com/office/drawing/2014/main" id="{2CB8D73D-B13A-496F-949F-1FD8C2F1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972800"/>
          <a:ext cx="3752850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133</xdr:row>
      <xdr:rowOff>38100</xdr:rowOff>
    </xdr:from>
    <xdr:to>
      <xdr:col>6</xdr:col>
      <xdr:colOff>419100</xdr:colOff>
      <xdr:row>148</xdr:row>
      <xdr:rowOff>180975</xdr:rowOff>
    </xdr:to>
    <xdr:pic>
      <xdr:nvPicPr>
        <xdr:cNvPr id="18456" name="Изображения 53">
          <a:extLst>
            <a:ext uri="{FF2B5EF4-FFF2-40B4-BE49-F238E27FC236}">
              <a16:creationId xmlns:a16="http://schemas.microsoft.com/office/drawing/2014/main" id="{29AD953F-3E64-4F7C-A5A2-F4ACA89E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745950"/>
          <a:ext cx="3733800" cy="314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80</xdr:row>
      <xdr:rowOff>28575</xdr:rowOff>
    </xdr:from>
    <xdr:to>
      <xdr:col>6</xdr:col>
      <xdr:colOff>419100</xdr:colOff>
      <xdr:row>94</xdr:row>
      <xdr:rowOff>114300</xdr:rowOff>
    </xdr:to>
    <xdr:pic>
      <xdr:nvPicPr>
        <xdr:cNvPr id="18457" name="Изображения 5">
          <a:extLst>
            <a:ext uri="{FF2B5EF4-FFF2-40B4-BE49-F238E27FC236}">
              <a16:creationId xmlns:a16="http://schemas.microsoft.com/office/drawing/2014/main" id="{7E92A21B-F54E-4225-8B12-AAC047A3D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135100"/>
          <a:ext cx="37052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7</xdr:row>
      <xdr:rowOff>57150</xdr:rowOff>
    </xdr:to>
    <xdr:pic>
      <xdr:nvPicPr>
        <xdr:cNvPr id="18458" name="Рисунок 13">
          <a:extLst>
            <a:ext uri="{FF2B5EF4-FFF2-40B4-BE49-F238E27FC236}">
              <a16:creationId xmlns:a16="http://schemas.microsoft.com/office/drawing/2014/main" id="{DB7C0C27-4E1C-4012-93D3-07F6F821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opLeftCell="A22" zoomScale="145" zoomScaleNormal="145" workbookViewId="0">
      <selection activeCell="M71" sqref="M71"/>
    </sheetView>
  </sheetViews>
  <sheetFormatPr defaultRowHeight="12.75" x14ac:dyDescent="0.2"/>
  <cols>
    <col min="1" max="6" width="8.7109375" customWidth="1"/>
    <col min="7" max="7" width="10.7109375" customWidth="1"/>
    <col min="8" max="9" width="5.7109375" customWidth="1"/>
    <col min="10" max="11" width="5.7109375" style="37" customWidth="1"/>
  </cols>
  <sheetData>
    <row r="1" spans="1:11" ht="8.1" customHeight="1" x14ac:dyDescent="0.2">
      <c r="A1" s="61"/>
      <c r="B1" s="61"/>
      <c r="C1" s="61"/>
      <c r="D1" s="61"/>
      <c r="E1" s="62" t="s">
        <v>481</v>
      </c>
      <c r="F1" s="62"/>
      <c r="G1" s="62"/>
      <c r="H1" s="62"/>
      <c r="I1" s="62"/>
      <c r="J1" s="62"/>
      <c r="K1" s="62"/>
    </row>
    <row r="2" spans="1:11" ht="8.1" customHeight="1" x14ac:dyDescent="0.2">
      <c r="A2" s="61"/>
      <c r="B2" s="61"/>
      <c r="C2" s="61"/>
      <c r="D2" s="61"/>
      <c r="E2" s="62"/>
      <c r="F2" s="62"/>
      <c r="G2" s="62"/>
      <c r="H2" s="62"/>
      <c r="I2" s="62"/>
      <c r="J2" s="62"/>
      <c r="K2" s="62"/>
    </row>
    <row r="3" spans="1:11" ht="8.1" customHeight="1" x14ac:dyDescent="0.2">
      <c r="A3" s="61"/>
      <c r="B3" s="61"/>
      <c r="C3" s="61"/>
      <c r="D3" s="61"/>
      <c r="E3" s="63" t="s">
        <v>0</v>
      </c>
      <c r="F3" s="63"/>
      <c r="G3" s="63"/>
      <c r="H3" s="63"/>
      <c r="I3" s="63"/>
      <c r="J3" s="63"/>
      <c r="K3" s="63"/>
    </row>
    <row r="4" spans="1:11" ht="8.1" customHeight="1" x14ac:dyDescent="0.2">
      <c r="A4" s="61"/>
      <c r="B4" s="61"/>
      <c r="C4" s="61"/>
      <c r="D4" s="61"/>
      <c r="E4" s="63"/>
      <c r="F4" s="63"/>
      <c r="G4" s="63"/>
      <c r="H4" s="63"/>
      <c r="I4" s="63"/>
      <c r="J4" s="63"/>
      <c r="K4" s="63"/>
    </row>
    <row r="5" spans="1:11" ht="10.5" customHeight="1" x14ac:dyDescent="0.2">
      <c r="A5" s="61"/>
      <c r="B5" s="61"/>
      <c r="C5" s="61"/>
      <c r="D5" s="61"/>
      <c r="E5" s="64" t="s">
        <v>1</v>
      </c>
      <c r="F5" s="64"/>
      <c r="G5" s="64"/>
      <c r="H5" s="64"/>
      <c r="I5" s="64"/>
      <c r="J5" s="64"/>
      <c r="K5" s="64"/>
    </row>
    <row r="6" spans="1:11" ht="10.5" customHeight="1" x14ac:dyDescent="0.2">
      <c r="A6" s="61"/>
      <c r="B6" s="61"/>
      <c r="C6" s="61"/>
      <c r="D6" s="61"/>
      <c r="E6" s="64" t="s">
        <v>2</v>
      </c>
      <c r="F6" s="64"/>
      <c r="G6" s="64"/>
      <c r="H6" s="64"/>
      <c r="I6" s="64"/>
      <c r="J6" s="64"/>
      <c r="K6" s="64"/>
    </row>
    <row r="7" spans="1:11" ht="10.5" customHeight="1" x14ac:dyDescent="0.2">
      <c r="A7" s="61"/>
      <c r="B7" s="61"/>
      <c r="C7" s="61"/>
      <c r="D7" s="61"/>
      <c r="E7" s="64" t="s">
        <v>3</v>
      </c>
      <c r="F7" s="64"/>
      <c r="G7" s="64"/>
      <c r="H7" s="64"/>
      <c r="I7" s="64"/>
      <c r="J7" s="64"/>
      <c r="K7" s="64"/>
    </row>
    <row r="8" spans="1:11" ht="10.5" customHeight="1" x14ac:dyDescent="0.2">
      <c r="A8" s="61"/>
      <c r="B8" s="61"/>
      <c r="C8" s="61"/>
      <c r="D8" s="61"/>
      <c r="E8" s="64" t="s">
        <v>4</v>
      </c>
      <c r="F8" s="64"/>
      <c r="G8" s="64"/>
      <c r="H8" s="64"/>
      <c r="I8" s="64"/>
      <c r="J8" s="64"/>
      <c r="K8" s="64"/>
    </row>
    <row r="9" spans="1:11" ht="10.5" customHeight="1" x14ac:dyDescent="0.2">
      <c r="A9" s="61"/>
      <c r="B9" s="61"/>
      <c r="C9" s="61"/>
      <c r="D9" s="61"/>
      <c r="E9" s="64" t="s">
        <v>5</v>
      </c>
      <c r="F9" s="64"/>
      <c r="G9" s="64"/>
      <c r="H9" s="64"/>
      <c r="I9" s="64"/>
      <c r="J9" s="64"/>
      <c r="K9" s="64"/>
    </row>
    <row r="10" spans="1:11" ht="11.25" customHeight="1" x14ac:dyDescent="0.2">
      <c r="A10" s="65" t="s">
        <v>6</v>
      </c>
      <c r="B10" s="65"/>
      <c r="C10" s="65" t="s">
        <v>7</v>
      </c>
      <c r="D10" s="65"/>
      <c r="E10" s="65" t="s">
        <v>8</v>
      </c>
      <c r="F10" s="65"/>
      <c r="G10" s="29" t="s">
        <v>9</v>
      </c>
      <c r="H10" s="65" t="s">
        <v>10</v>
      </c>
      <c r="I10" s="65"/>
      <c r="J10" s="65" t="s">
        <v>11</v>
      </c>
      <c r="K10" s="65"/>
    </row>
    <row r="11" spans="1:11" ht="11.25" customHeight="1" x14ac:dyDescent="0.2">
      <c r="A11" s="65" t="s">
        <v>12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x14ac:dyDescent="0.2">
      <c r="A12" s="66"/>
      <c r="B12" s="66"/>
      <c r="C12" s="67" t="s">
        <v>13</v>
      </c>
      <c r="D12" s="67"/>
      <c r="E12" s="67" t="s">
        <v>14</v>
      </c>
      <c r="F12" s="67"/>
      <c r="G12" s="3">
        <v>79</v>
      </c>
      <c r="H12" s="67">
        <v>0.125</v>
      </c>
      <c r="I12" s="67"/>
      <c r="J12" s="68">
        <f>Таблица!D2</f>
        <v>9627.1</v>
      </c>
      <c r="K12" s="68"/>
    </row>
    <row r="13" spans="1:11" ht="6.75" customHeight="1" x14ac:dyDescent="0.2">
      <c r="A13" s="66"/>
      <c r="B13" s="66"/>
      <c r="C13" s="69" t="s">
        <v>15</v>
      </c>
      <c r="D13" s="69"/>
      <c r="E13" s="69" t="s">
        <v>16</v>
      </c>
      <c r="F13" s="69"/>
      <c r="G13" s="69">
        <v>86</v>
      </c>
      <c r="H13" s="69">
        <v>0.13600000000000001</v>
      </c>
      <c r="I13" s="69"/>
      <c r="J13" s="70">
        <f>Таблица!D3</f>
        <v>11126.5</v>
      </c>
      <c r="K13" s="70"/>
    </row>
    <row r="14" spans="1:11" ht="6.75" customHeight="1" x14ac:dyDescent="0.2">
      <c r="A14" s="66"/>
      <c r="B14" s="66"/>
      <c r="C14" s="69"/>
      <c r="D14" s="69"/>
      <c r="E14" s="69"/>
      <c r="F14" s="69"/>
      <c r="G14" s="69"/>
      <c r="H14" s="69"/>
      <c r="I14" s="69"/>
      <c r="J14" s="70"/>
      <c r="K14" s="70"/>
    </row>
    <row r="15" spans="1:11" ht="5.65" customHeight="1" x14ac:dyDescent="0.2">
      <c r="A15" s="66"/>
      <c r="B15" s="66"/>
      <c r="C15" s="69" t="s">
        <v>17</v>
      </c>
      <c r="D15" s="69"/>
      <c r="E15" s="69" t="s">
        <v>18</v>
      </c>
      <c r="F15" s="69"/>
      <c r="G15" s="69">
        <v>93</v>
      </c>
      <c r="H15" s="69">
        <v>0.14699999999999999</v>
      </c>
      <c r="I15" s="69"/>
      <c r="J15" s="70">
        <f>Таблица!D4</f>
        <v>12377.189999999999</v>
      </c>
      <c r="K15" s="70"/>
    </row>
    <row r="16" spans="1:11" ht="6.75" customHeight="1" x14ac:dyDescent="0.2">
      <c r="A16" s="66"/>
      <c r="B16" s="66"/>
      <c r="C16" s="69"/>
      <c r="D16" s="69"/>
      <c r="E16" s="69"/>
      <c r="F16" s="69"/>
      <c r="G16" s="69"/>
      <c r="H16" s="69"/>
      <c r="I16" s="69"/>
      <c r="J16" s="70"/>
      <c r="K16" s="70"/>
    </row>
    <row r="17" spans="1:12" ht="5.65" customHeight="1" x14ac:dyDescent="0.2">
      <c r="A17" s="66"/>
      <c r="B17" s="66"/>
      <c r="C17" s="69" t="s">
        <v>19</v>
      </c>
      <c r="D17" s="69"/>
      <c r="E17" s="69" t="s">
        <v>20</v>
      </c>
      <c r="F17" s="69"/>
      <c r="G17" s="69">
        <v>100</v>
      </c>
      <c r="H17" s="69">
        <v>0.159</v>
      </c>
      <c r="I17" s="69"/>
      <c r="J17" s="70">
        <f>Таблица!D5</f>
        <v>13126.89</v>
      </c>
      <c r="K17" s="70"/>
    </row>
    <row r="18" spans="1:12" ht="9" customHeight="1" x14ac:dyDescent="0.2">
      <c r="A18" s="66"/>
      <c r="B18" s="66"/>
      <c r="C18" s="69"/>
      <c r="D18" s="69"/>
      <c r="E18" s="69"/>
      <c r="F18" s="69"/>
      <c r="G18" s="69"/>
      <c r="H18" s="69"/>
      <c r="I18" s="69"/>
      <c r="J18" s="70"/>
      <c r="K18" s="70"/>
    </row>
    <row r="19" spans="1:12" ht="6.95" customHeight="1" x14ac:dyDescent="0.2">
      <c r="A19" s="71"/>
      <c r="B19" s="71"/>
      <c r="C19" s="69" t="s">
        <v>21</v>
      </c>
      <c r="D19" s="69"/>
      <c r="E19" s="69" t="s">
        <v>18</v>
      </c>
      <c r="F19" s="69"/>
      <c r="G19" s="69">
        <v>101</v>
      </c>
      <c r="H19" s="69">
        <v>0.152</v>
      </c>
      <c r="I19" s="69"/>
      <c r="J19" s="70">
        <f>Таблица!D6</f>
        <v>14210.98</v>
      </c>
      <c r="K19" s="70"/>
    </row>
    <row r="20" spans="1:12" ht="6.95" customHeight="1" x14ac:dyDescent="0.2">
      <c r="A20" s="71"/>
      <c r="B20" s="71"/>
      <c r="C20" s="69"/>
      <c r="D20" s="69"/>
      <c r="E20" s="69"/>
      <c r="F20" s="69"/>
      <c r="G20" s="69"/>
      <c r="H20" s="69"/>
      <c r="I20" s="69"/>
      <c r="J20" s="70"/>
      <c r="K20" s="70"/>
    </row>
    <row r="21" spans="1:12" ht="6.95" customHeight="1" x14ac:dyDescent="0.2">
      <c r="A21" s="71"/>
      <c r="B21" s="71"/>
      <c r="C21" s="69" t="s">
        <v>22</v>
      </c>
      <c r="D21" s="69"/>
      <c r="E21" s="69" t="s">
        <v>20</v>
      </c>
      <c r="F21" s="69"/>
      <c r="G21" s="69">
        <v>108</v>
      </c>
      <c r="H21" s="69">
        <v>0.16</v>
      </c>
      <c r="I21" s="69"/>
      <c r="J21" s="70">
        <f>Таблица!D7</f>
        <v>15065.4</v>
      </c>
      <c r="K21" s="70"/>
    </row>
    <row r="22" spans="1:12" ht="6.95" customHeight="1" x14ac:dyDescent="0.2">
      <c r="A22" s="71"/>
      <c r="B22" s="71"/>
      <c r="C22" s="69"/>
      <c r="D22" s="69"/>
      <c r="E22" s="69"/>
      <c r="F22" s="69"/>
      <c r="G22" s="69"/>
      <c r="H22" s="69"/>
      <c r="I22" s="69"/>
      <c r="J22" s="70"/>
      <c r="K22" s="70"/>
    </row>
    <row r="23" spans="1:12" ht="6.95" customHeight="1" x14ac:dyDescent="0.2">
      <c r="A23" s="71"/>
      <c r="B23" s="71"/>
      <c r="C23" s="69" t="s">
        <v>23</v>
      </c>
      <c r="D23" s="69"/>
      <c r="E23" s="69" t="s">
        <v>24</v>
      </c>
      <c r="F23" s="69"/>
      <c r="G23" s="69">
        <v>114</v>
      </c>
      <c r="H23" s="69">
        <v>0.17</v>
      </c>
      <c r="I23" s="69"/>
      <c r="J23" s="70">
        <f>Таблица!D8</f>
        <v>16400.579999999998</v>
      </c>
      <c r="K23" s="70"/>
    </row>
    <row r="24" spans="1:12" ht="6.95" customHeight="1" x14ac:dyDescent="0.2">
      <c r="A24" s="71"/>
      <c r="B24" s="71"/>
      <c r="C24" s="69"/>
      <c r="D24" s="69"/>
      <c r="E24" s="69"/>
      <c r="F24" s="69"/>
      <c r="G24" s="69"/>
      <c r="H24" s="69"/>
      <c r="I24" s="69"/>
      <c r="J24" s="70"/>
      <c r="K24" s="70"/>
    </row>
    <row r="25" spans="1:12" ht="9.9499999999999993" customHeight="1" x14ac:dyDescent="0.2">
      <c r="A25" s="71"/>
      <c r="B25" s="71"/>
      <c r="C25" s="69" t="s">
        <v>25</v>
      </c>
      <c r="D25" s="69"/>
      <c r="E25" s="69" t="s">
        <v>26</v>
      </c>
      <c r="F25" s="69"/>
      <c r="G25" s="69">
        <v>146</v>
      </c>
      <c r="H25" s="69">
        <v>1.31</v>
      </c>
      <c r="I25" s="69"/>
      <c r="J25" s="70">
        <f>Таблица!D9</f>
        <v>19469.59</v>
      </c>
      <c r="K25" s="70"/>
    </row>
    <row r="26" spans="1:12" ht="9.9499999999999993" customHeight="1" x14ac:dyDescent="0.2">
      <c r="A26" s="71"/>
      <c r="B26" s="71"/>
      <c r="C26" s="69"/>
      <c r="D26" s="69"/>
      <c r="E26" s="69"/>
      <c r="F26" s="69"/>
      <c r="G26" s="69"/>
      <c r="H26" s="69"/>
      <c r="I26" s="69"/>
      <c r="J26" s="70"/>
      <c r="K26" s="70"/>
    </row>
    <row r="27" spans="1:12" ht="9.9499999999999993" customHeight="1" x14ac:dyDescent="0.2">
      <c r="A27" s="71"/>
      <c r="B27" s="71"/>
      <c r="C27" s="69" t="s">
        <v>27</v>
      </c>
      <c r="D27" s="69"/>
      <c r="E27" s="69" t="s">
        <v>28</v>
      </c>
      <c r="F27" s="69"/>
      <c r="G27" s="69">
        <v>152</v>
      </c>
      <c r="H27" s="69">
        <v>1.32</v>
      </c>
      <c r="I27" s="69"/>
      <c r="J27" s="70">
        <f>Таблица!D10</f>
        <v>20300.21</v>
      </c>
      <c r="K27" s="70"/>
      <c r="L27" t="s">
        <v>29</v>
      </c>
    </row>
    <row r="28" spans="1:12" ht="9.9499999999999993" customHeight="1" x14ac:dyDescent="0.2">
      <c r="A28" s="71"/>
      <c r="B28" s="71"/>
      <c r="C28" s="69"/>
      <c r="D28" s="69"/>
      <c r="E28" s="69"/>
      <c r="F28" s="69"/>
      <c r="G28" s="69"/>
      <c r="H28" s="69"/>
      <c r="I28" s="69"/>
      <c r="J28" s="70"/>
      <c r="K28" s="70"/>
    </row>
    <row r="29" spans="1:12" ht="9.9499999999999993" customHeight="1" x14ac:dyDescent="0.2">
      <c r="A29" s="71"/>
      <c r="B29" s="71"/>
      <c r="C29" s="69" t="s">
        <v>30</v>
      </c>
      <c r="D29" s="69"/>
      <c r="E29" s="69" t="s">
        <v>31</v>
      </c>
      <c r="F29" s="69"/>
      <c r="G29" s="69">
        <v>159</v>
      </c>
      <c r="H29" s="69">
        <v>1.333</v>
      </c>
      <c r="I29" s="69"/>
      <c r="J29" s="70">
        <f>Таблица!D11</f>
        <v>22056.649999999998</v>
      </c>
      <c r="K29" s="70"/>
    </row>
    <row r="30" spans="1:12" ht="9.75" customHeight="1" x14ac:dyDescent="0.2">
      <c r="A30" s="71"/>
      <c r="B30" s="71"/>
      <c r="C30" s="69"/>
      <c r="D30" s="69"/>
      <c r="E30" s="69"/>
      <c r="F30" s="69"/>
      <c r="G30" s="69"/>
      <c r="H30" s="69"/>
      <c r="I30" s="69"/>
      <c r="J30" s="70"/>
      <c r="K30" s="70"/>
    </row>
    <row r="31" spans="1:12" ht="9" customHeight="1" x14ac:dyDescent="0.2">
      <c r="A31" s="72"/>
      <c r="B31" s="72"/>
      <c r="C31" s="69" t="s">
        <v>32</v>
      </c>
      <c r="D31" s="69"/>
      <c r="E31" s="69" t="s">
        <v>33</v>
      </c>
      <c r="F31" s="69"/>
      <c r="G31" s="69">
        <f>G35+G39*4</f>
        <v>85</v>
      </c>
      <c r="H31" s="69">
        <f>H35+H39*4</f>
        <v>0.218</v>
      </c>
      <c r="I31" s="69"/>
      <c r="J31" s="73">
        <f>Таблица!D12</f>
        <v>16539.809999999998</v>
      </c>
      <c r="K31" s="73"/>
    </row>
    <row r="32" spans="1:12" ht="9" customHeight="1" x14ac:dyDescent="0.2">
      <c r="A32" s="72"/>
      <c r="B32" s="72"/>
      <c r="C32" s="69"/>
      <c r="D32" s="69"/>
      <c r="E32" s="69"/>
      <c r="F32" s="69"/>
      <c r="G32" s="69"/>
      <c r="H32" s="69"/>
      <c r="I32" s="69"/>
      <c r="J32" s="73"/>
      <c r="K32" s="73"/>
    </row>
    <row r="33" spans="1:11" ht="9" customHeight="1" x14ac:dyDescent="0.2">
      <c r="A33" s="72"/>
      <c r="B33" s="72"/>
      <c r="C33" s="69" t="s">
        <v>34</v>
      </c>
      <c r="D33" s="69"/>
      <c r="E33" s="69" t="s">
        <v>35</v>
      </c>
      <c r="F33" s="69"/>
      <c r="G33" s="69">
        <f>G37+G39*4</f>
        <v>90</v>
      </c>
      <c r="H33" s="69">
        <f>H37+H39*4</f>
        <v>0.22499999999999998</v>
      </c>
      <c r="I33" s="69"/>
      <c r="J33" s="73">
        <f>Таблица!D13</f>
        <v>17201.449999999997</v>
      </c>
      <c r="K33" s="73"/>
    </row>
    <row r="34" spans="1:11" ht="9" customHeight="1" x14ac:dyDescent="0.2">
      <c r="A34" s="72"/>
      <c r="B34" s="72"/>
      <c r="C34" s="69"/>
      <c r="D34" s="69"/>
      <c r="E34" s="69"/>
      <c r="F34" s="69"/>
      <c r="G34" s="69"/>
      <c r="H34" s="69"/>
      <c r="I34" s="69"/>
      <c r="J34" s="73"/>
      <c r="K34" s="73"/>
    </row>
    <row r="35" spans="1:11" ht="9" customHeight="1" x14ac:dyDescent="0.2">
      <c r="A35" s="72"/>
      <c r="B35" s="72"/>
      <c r="C35" s="69" t="s">
        <v>36</v>
      </c>
      <c r="D35" s="69"/>
      <c r="E35" s="69" t="s">
        <v>33</v>
      </c>
      <c r="F35" s="69"/>
      <c r="G35" s="69">
        <v>57</v>
      </c>
      <c r="H35" s="69">
        <v>9.8000000000000004E-2</v>
      </c>
      <c r="I35" s="69"/>
      <c r="J35" s="70">
        <f>Таблица!D14</f>
        <v>5839.33</v>
      </c>
      <c r="K35" s="70"/>
    </row>
    <row r="36" spans="1:11" ht="9" customHeight="1" x14ac:dyDescent="0.2">
      <c r="A36" s="72"/>
      <c r="B36" s="72"/>
      <c r="C36" s="69"/>
      <c r="D36" s="69"/>
      <c r="E36" s="69"/>
      <c r="F36" s="69"/>
      <c r="G36" s="69"/>
      <c r="H36" s="69"/>
      <c r="I36" s="69"/>
      <c r="J36" s="70"/>
      <c r="K36" s="70"/>
    </row>
    <row r="37" spans="1:11" ht="9" customHeight="1" x14ac:dyDescent="0.2">
      <c r="A37" s="72"/>
      <c r="B37" s="72"/>
      <c r="C37" s="69" t="s">
        <v>37</v>
      </c>
      <c r="D37" s="69"/>
      <c r="E37" s="69" t="s">
        <v>35</v>
      </c>
      <c r="F37" s="69"/>
      <c r="G37" s="69">
        <v>62</v>
      </c>
      <c r="H37" s="69">
        <v>0.105</v>
      </c>
      <c r="I37" s="69"/>
      <c r="J37" s="70">
        <f>Таблица!D15</f>
        <v>6500.9699999999993</v>
      </c>
      <c r="K37" s="70"/>
    </row>
    <row r="38" spans="1:11" ht="9" customHeight="1" x14ac:dyDescent="0.2">
      <c r="A38" s="72"/>
      <c r="B38" s="72"/>
      <c r="C38" s="69"/>
      <c r="D38" s="69"/>
      <c r="E38" s="69"/>
      <c r="F38" s="69"/>
      <c r="G38" s="69"/>
      <c r="H38" s="69"/>
      <c r="I38" s="69"/>
      <c r="J38" s="70"/>
      <c r="K38" s="70"/>
    </row>
    <row r="39" spans="1:11" ht="9.9499999999999993" customHeight="1" x14ac:dyDescent="0.2">
      <c r="A39" s="74"/>
      <c r="B39" s="74"/>
      <c r="C39" s="69" t="s">
        <v>395</v>
      </c>
      <c r="D39" s="69"/>
      <c r="E39" s="69" t="s">
        <v>39</v>
      </c>
      <c r="F39" s="69"/>
      <c r="G39" s="75">
        <v>7</v>
      </c>
      <c r="H39" s="75">
        <v>0.03</v>
      </c>
      <c r="I39" s="75"/>
      <c r="J39" s="73">
        <f>Таблица!D96*4</f>
        <v>10700.48</v>
      </c>
      <c r="K39" s="73"/>
    </row>
    <row r="40" spans="1:11" ht="9.9499999999999993" customHeight="1" x14ac:dyDescent="0.2">
      <c r="A40" s="74"/>
      <c r="B40" s="74"/>
      <c r="C40" s="69"/>
      <c r="D40" s="69"/>
      <c r="E40" s="69"/>
      <c r="F40" s="69"/>
      <c r="G40" s="75"/>
      <c r="H40" s="75"/>
      <c r="I40" s="75"/>
      <c r="J40" s="73"/>
      <c r="K40" s="73"/>
    </row>
    <row r="41" spans="1:11" ht="9.9499999999999993" customHeight="1" x14ac:dyDescent="0.2">
      <c r="A41" s="4"/>
      <c r="B41" s="5" t="s">
        <v>40</v>
      </c>
      <c r="C41" s="69"/>
      <c r="D41" s="69"/>
      <c r="E41" s="69"/>
      <c r="F41" s="69"/>
      <c r="G41" s="75"/>
      <c r="H41" s="75"/>
      <c r="I41" s="75"/>
      <c r="J41" s="73"/>
      <c r="K41" s="73"/>
    </row>
    <row r="42" spans="1:11" ht="9.9499999999999993" customHeight="1" x14ac:dyDescent="0.2">
      <c r="A42" s="6"/>
      <c r="B42" s="7"/>
      <c r="C42" s="69"/>
      <c r="D42" s="69"/>
      <c r="E42" s="69"/>
      <c r="F42" s="69"/>
      <c r="G42" s="75"/>
      <c r="H42" s="75"/>
      <c r="I42" s="75"/>
      <c r="J42" s="73"/>
      <c r="K42" s="73"/>
    </row>
    <row r="43" spans="1:11" x14ac:dyDescent="0.2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</row>
    <row r="44" spans="1:11" ht="6.95" customHeight="1" x14ac:dyDescent="0.2">
      <c r="A44" s="76"/>
      <c r="B44" s="76"/>
      <c r="C44" s="69" t="s">
        <v>42</v>
      </c>
      <c r="D44" s="69"/>
      <c r="E44" s="69" t="s">
        <v>43</v>
      </c>
      <c r="F44" s="69"/>
      <c r="G44" s="69">
        <v>17</v>
      </c>
      <c r="H44" s="69">
        <v>2.5000000000000001E-2</v>
      </c>
      <c r="I44" s="69"/>
      <c r="J44" s="73">
        <f>Таблица!D16</f>
        <v>5176.5</v>
      </c>
      <c r="K44" s="73"/>
    </row>
    <row r="45" spans="1:11" ht="6.95" customHeight="1" x14ac:dyDescent="0.2">
      <c r="A45" s="76"/>
      <c r="B45" s="76"/>
      <c r="C45" s="69"/>
      <c r="D45" s="69"/>
      <c r="E45" s="69"/>
      <c r="F45" s="69"/>
      <c r="G45" s="69"/>
      <c r="H45" s="69"/>
      <c r="I45" s="69"/>
      <c r="J45" s="73"/>
      <c r="K45" s="73"/>
    </row>
    <row r="46" spans="1:11" ht="6.95" customHeight="1" x14ac:dyDescent="0.2">
      <c r="A46" s="76"/>
      <c r="B46" s="76"/>
      <c r="C46" s="69" t="s">
        <v>44</v>
      </c>
      <c r="D46" s="69"/>
      <c r="E46" s="69" t="s">
        <v>45</v>
      </c>
      <c r="F46" s="69"/>
      <c r="G46" s="69">
        <v>24</v>
      </c>
      <c r="H46" s="69">
        <v>3.8600000000000002E-2</v>
      </c>
      <c r="I46" s="69"/>
      <c r="J46" s="73">
        <f>Таблица!D17</f>
        <v>6051.15</v>
      </c>
      <c r="K46" s="73"/>
    </row>
    <row r="47" spans="1:11" ht="6.95" customHeight="1" x14ac:dyDescent="0.2">
      <c r="A47" s="76"/>
      <c r="B47" s="76"/>
      <c r="C47" s="69"/>
      <c r="D47" s="69"/>
      <c r="E47" s="69"/>
      <c r="F47" s="69"/>
      <c r="G47" s="69"/>
      <c r="H47" s="69"/>
      <c r="I47" s="69"/>
      <c r="J47" s="73"/>
      <c r="K47" s="73"/>
    </row>
    <row r="48" spans="1:11" ht="6.95" customHeight="1" x14ac:dyDescent="0.2">
      <c r="A48" s="76"/>
      <c r="B48" s="76"/>
      <c r="C48" s="69" t="s">
        <v>46</v>
      </c>
      <c r="D48" s="69"/>
      <c r="E48" s="77" t="s">
        <v>47</v>
      </c>
      <c r="F48" s="77"/>
      <c r="G48" s="69">
        <v>18</v>
      </c>
      <c r="H48" s="69">
        <v>2.7E-2</v>
      </c>
      <c r="I48" s="69"/>
      <c r="J48" s="73">
        <f>Таблица!D18</f>
        <v>5651.3099999999995</v>
      </c>
      <c r="K48" s="73"/>
    </row>
    <row r="49" spans="1:11" ht="6.95" customHeight="1" x14ac:dyDescent="0.2">
      <c r="A49" s="76"/>
      <c r="B49" s="76"/>
      <c r="C49" s="69"/>
      <c r="D49" s="69"/>
      <c r="E49" s="77"/>
      <c r="F49" s="77"/>
      <c r="G49" s="69"/>
      <c r="H49" s="69"/>
      <c r="I49" s="69"/>
      <c r="J49" s="73"/>
      <c r="K49" s="73"/>
    </row>
    <row r="50" spans="1:11" x14ac:dyDescent="0.2">
      <c r="A50" s="66" t="s">
        <v>48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1:11" ht="6.95" customHeight="1" x14ac:dyDescent="0.2">
      <c r="A51" s="71"/>
      <c r="B51" s="71"/>
      <c r="C51" s="69" t="s">
        <v>49</v>
      </c>
      <c r="D51" s="69"/>
      <c r="E51" s="69" t="s">
        <v>50</v>
      </c>
      <c r="F51" s="69"/>
      <c r="G51" s="69">
        <v>30</v>
      </c>
      <c r="H51" s="69">
        <v>6.4000000000000001E-2</v>
      </c>
      <c r="I51" s="69"/>
      <c r="J51" s="70">
        <f>Таблица!D19</f>
        <v>8251.4599999999991</v>
      </c>
      <c r="K51" s="70"/>
    </row>
    <row r="52" spans="1:11" ht="6.95" customHeight="1" x14ac:dyDescent="0.2">
      <c r="A52" s="71"/>
      <c r="B52" s="71"/>
      <c r="C52" s="69"/>
      <c r="D52" s="69"/>
      <c r="E52" s="69"/>
      <c r="F52" s="69"/>
      <c r="G52" s="69"/>
      <c r="H52" s="69"/>
      <c r="I52" s="69"/>
      <c r="J52" s="70"/>
      <c r="K52" s="70"/>
    </row>
    <row r="53" spans="1:11" ht="6.95" customHeight="1" x14ac:dyDescent="0.2">
      <c r="A53" s="71"/>
      <c r="B53" s="71"/>
      <c r="C53" s="69"/>
      <c r="D53" s="69"/>
      <c r="E53" s="69"/>
      <c r="F53" s="69"/>
      <c r="G53" s="69"/>
      <c r="H53" s="69"/>
      <c r="I53" s="69"/>
      <c r="J53" s="70"/>
      <c r="K53" s="70"/>
    </row>
    <row r="54" spans="1:11" ht="6.95" customHeight="1" x14ac:dyDescent="0.2">
      <c r="A54" s="71"/>
      <c r="B54" s="71"/>
      <c r="C54" s="69"/>
      <c r="D54" s="69"/>
      <c r="E54" s="69"/>
      <c r="F54" s="69"/>
      <c r="G54" s="69"/>
      <c r="H54" s="69"/>
      <c r="I54" s="69"/>
      <c r="J54" s="70"/>
      <c r="K54" s="70"/>
    </row>
    <row r="55" spans="1:11" ht="6.95" customHeight="1" x14ac:dyDescent="0.2">
      <c r="A55" s="71"/>
      <c r="B55" s="71"/>
      <c r="C55" s="69"/>
      <c r="D55" s="69"/>
      <c r="E55" s="69"/>
      <c r="F55" s="69"/>
      <c r="G55" s="69"/>
      <c r="H55" s="69"/>
      <c r="I55" s="69"/>
      <c r="J55" s="70"/>
      <c r="K55" s="70"/>
    </row>
    <row r="56" spans="1:11" ht="6.95" customHeight="1" x14ac:dyDescent="0.2">
      <c r="A56" s="71"/>
      <c r="B56" s="71"/>
      <c r="C56" s="69"/>
      <c r="D56" s="69"/>
      <c r="E56" s="69"/>
      <c r="F56" s="69"/>
      <c r="G56" s="69"/>
      <c r="H56" s="69"/>
      <c r="I56" s="69"/>
      <c r="J56" s="70"/>
      <c r="K56" s="70"/>
    </row>
    <row r="57" spans="1:11" ht="6.95" customHeight="1" x14ac:dyDescent="0.2">
      <c r="A57" s="71"/>
      <c r="B57" s="71"/>
      <c r="C57" s="69" t="s">
        <v>51</v>
      </c>
      <c r="D57" s="69"/>
      <c r="E57" s="69" t="s">
        <v>52</v>
      </c>
      <c r="F57" s="69"/>
      <c r="G57" s="69">
        <v>48</v>
      </c>
      <c r="H57" s="69">
        <v>0.08</v>
      </c>
      <c r="I57" s="69"/>
      <c r="J57" s="70">
        <f>Таблица!D20</f>
        <v>9752.0499999999993</v>
      </c>
      <c r="K57" s="70"/>
    </row>
    <row r="58" spans="1:11" ht="6.95" customHeight="1" x14ac:dyDescent="0.2">
      <c r="A58" s="71"/>
      <c r="B58" s="71"/>
      <c r="C58" s="69"/>
      <c r="D58" s="69"/>
      <c r="E58" s="69"/>
      <c r="F58" s="69"/>
      <c r="G58" s="69"/>
      <c r="H58" s="69"/>
      <c r="I58" s="69"/>
      <c r="J58" s="70"/>
      <c r="K58" s="70"/>
    </row>
    <row r="59" spans="1:11" ht="6.95" customHeight="1" x14ac:dyDescent="0.2">
      <c r="A59" s="71"/>
      <c r="B59" s="71"/>
      <c r="C59" s="69"/>
      <c r="D59" s="69"/>
      <c r="E59" s="69"/>
      <c r="F59" s="69"/>
      <c r="G59" s="69"/>
      <c r="H59" s="69"/>
      <c r="I59" s="69"/>
      <c r="J59" s="70"/>
      <c r="K59" s="70"/>
    </row>
    <row r="60" spans="1:11" ht="6.95" customHeight="1" x14ac:dyDescent="0.2">
      <c r="A60" s="71"/>
      <c r="B60" s="71"/>
      <c r="C60" s="69"/>
      <c r="D60" s="69"/>
      <c r="E60" s="69"/>
      <c r="F60" s="69"/>
      <c r="G60" s="69"/>
      <c r="H60" s="69"/>
      <c r="I60" s="69"/>
      <c r="J60" s="70"/>
      <c r="K60" s="70"/>
    </row>
    <row r="61" spans="1:11" ht="6.95" customHeight="1" x14ac:dyDescent="0.2">
      <c r="A61" s="71"/>
      <c r="B61" s="71"/>
      <c r="C61" s="69"/>
      <c r="D61" s="69"/>
      <c r="E61" s="69"/>
      <c r="F61" s="69"/>
      <c r="G61" s="69"/>
      <c r="H61" s="69"/>
      <c r="I61" s="69"/>
      <c r="J61" s="70"/>
      <c r="K61" s="70"/>
    </row>
    <row r="62" spans="1:11" ht="6.95" customHeight="1" x14ac:dyDescent="0.2">
      <c r="A62" s="71"/>
      <c r="B62" s="71"/>
      <c r="C62" s="69"/>
      <c r="D62" s="69"/>
      <c r="E62" s="69"/>
      <c r="F62" s="69"/>
      <c r="G62" s="69"/>
      <c r="H62" s="69"/>
      <c r="I62" s="69"/>
      <c r="J62" s="70"/>
      <c r="K62" s="70"/>
    </row>
    <row r="63" spans="1:11" ht="10.5" customHeight="1" x14ac:dyDescent="0.2">
      <c r="A63" s="79" t="s">
        <v>60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1:11" ht="6" customHeight="1" x14ac:dyDescent="0.2">
      <c r="A64" s="76"/>
      <c r="B64" s="76"/>
      <c r="C64" s="75" t="s">
        <v>61</v>
      </c>
      <c r="D64" s="75"/>
      <c r="E64" s="75" t="s">
        <v>62</v>
      </c>
      <c r="F64" s="75"/>
      <c r="G64" s="75">
        <v>71</v>
      </c>
      <c r="H64" s="75">
        <v>9.8500000000000004E-2</v>
      </c>
      <c r="I64" s="75"/>
      <c r="J64" s="73">
        <f>Таблица!D38</f>
        <v>12377.189999999999</v>
      </c>
      <c r="K64" s="73"/>
    </row>
    <row r="65" spans="1:11" ht="6" customHeight="1" x14ac:dyDescent="0.2">
      <c r="A65" s="76"/>
      <c r="B65" s="76"/>
      <c r="C65" s="75"/>
      <c r="D65" s="75"/>
      <c r="E65" s="75"/>
      <c r="F65" s="75"/>
      <c r="G65" s="75"/>
      <c r="H65" s="75"/>
      <c r="I65" s="75"/>
      <c r="J65" s="73"/>
      <c r="K65" s="73"/>
    </row>
    <row r="66" spans="1:11" ht="6" customHeight="1" x14ac:dyDescent="0.2">
      <c r="A66" s="76"/>
      <c r="B66" s="76"/>
      <c r="C66" s="75"/>
      <c r="D66" s="75"/>
      <c r="E66" s="75"/>
      <c r="F66" s="75"/>
      <c r="G66" s="75"/>
      <c r="H66" s="75"/>
      <c r="I66" s="75"/>
      <c r="J66" s="73"/>
      <c r="K66" s="73"/>
    </row>
    <row r="67" spans="1:11" ht="6" customHeight="1" x14ac:dyDescent="0.2">
      <c r="A67" s="76"/>
      <c r="B67" s="76"/>
      <c r="C67" s="75"/>
      <c r="D67" s="75"/>
      <c r="E67" s="75"/>
      <c r="F67" s="75"/>
      <c r="G67" s="75"/>
      <c r="H67" s="75"/>
      <c r="I67" s="75"/>
      <c r="J67" s="73"/>
      <c r="K67" s="73"/>
    </row>
    <row r="68" spans="1:11" ht="6" customHeight="1" x14ac:dyDescent="0.2">
      <c r="A68" s="76"/>
      <c r="B68" s="76"/>
      <c r="C68" s="75"/>
      <c r="D68" s="75"/>
      <c r="E68" s="75"/>
      <c r="F68" s="75"/>
      <c r="G68" s="75"/>
      <c r="H68" s="75"/>
      <c r="I68" s="75"/>
      <c r="J68" s="73"/>
      <c r="K68" s="73"/>
    </row>
    <row r="69" spans="1:11" ht="6" customHeight="1" x14ac:dyDescent="0.2">
      <c r="A69" s="76"/>
      <c r="B69" s="76"/>
      <c r="C69" s="75"/>
      <c r="D69" s="75"/>
      <c r="E69" s="75"/>
      <c r="F69" s="75"/>
      <c r="G69" s="75"/>
      <c r="H69" s="75"/>
      <c r="I69" s="75"/>
      <c r="J69" s="73"/>
      <c r="K69" s="73"/>
    </row>
    <row r="70" spans="1:11" s="9" customFormat="1" ht="1.5" customHeight="1" x14ac:dyDescent="0.2">
      <c r="A70" s="78" t="s">
        <v>476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1:11" s="9" customFormat="1" ht="6.6" customHeight="1" x14ac:dyDescent="0.2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1:11" s="9" customFormat="1" ht="6.6" customHeight="1" x14ac:dyDescent="0.2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1:11" s="9" customFormat="1" ht="6.6" customHeight="1" x14ac:dyDescent="0.2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1:11" s="9" customFormat="1" ht="24.75" customHeight="1" x14ac:dyDescent="0.2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1:11" ht="6.95" customHeight="1" x14ac:dyDescent="0.2"/>
    <row r="76" spans="1:11" ht="6.95" customHeight="1" x14ac:dyDescent="0.2"/>
    <row r="77" spans="1:11" ht="6.95" customHeight="1" x14ac:dyDescent="0.2"/>
    <row r="78" spans="1:11" ht="6.95" customHeight="1" x14ac:dyDescent="0.2"/>
    <row r="79" spans="1:11" ht="6.95" customHeight="1" x14ac:dyDescent="0.2"/>
    <row r="80" spans="1:11" ht="6.95" customHeight="1" x14ac:dyDescent="0.2"/>
    <row r="81" ht="6.95" customHeight="1" x14ac:dyDescent="0.2"/>
    <row r="82" ht="6.95" customHeight="1" x14ac:dyDescent="0.2"/>
    <row r="83" ht="6.95" customHeight="1" x14ac:dyDescent="0.2"/>
    <row r="84" ht="6.95" customHeight="1" x14ac:dyDescent="0.2"/>
    <row r="85" ht="6.95" customHeight="1" x14ac:dyDescent="0.2"/>
    <row r="86" ht="6.95" customHeight="1" x14ac:dyDescent="0.2"/>
    <row r="87" ht="6.95" customHeight="1" x14ac:dyDescent="0.2"/>
    <row r="88" ht="6.95" customHeight="1" x14ac:dyDescent="0.2"/>
    <row r="89" ht="6.95" customHeight="1" x14ac:dyDescent="0.2"/>
    <row r="90" ht="6.95" customHeight="1" x14ac:dyDescent="0.2"/>
    <row r="91" ht="6.95" customHeight="1" x14ac:dyDescent="0.2"/>
    <row r="92" ht="6.95" customHeight="1" x14ac:dyDescent="0.2"/>
    <row r="93" ht="6.95" customHeight="1" x14ac:dyDescent="0.2"/>
    <row r="94" ht="6.95" customHeight="1" x14ac:dyDescent="0.2"/>
    <row r="95" ht="6.95" customHeight="1" x14ac:dyDescent="0.2"/>
    <row r="96" ht="6.95" customHeight="1" x14ac:dyDescent="0.2"/>
    <row r="97" ht="6.95" customHeight="1" x14ac:dyDescent="0.2"/>
    <row r="98" ht="6.95" customHeight="1" x14ac:dyDescent="0.2"/>
    <row r="99" ht="6.95" customHeight="1" x14ac:dyDescent="0.2"/>
    <row r="100" ht="6.95" customHeight="1" x14ac:dyDescent="0.2"/>
    <row r="101" ht="6.95" customHeight="1" x14ac:dyDescent="0.2"/>
    <row r="102" ht="6.95" customHeight="1" x14ac:dyDescent="0.2"/>
    <row r="103" ht="6.95" customHeight="1" x14ac:dyDescent="0.2"/>
    <row r="104" ht="6.95" customHeight="1" x14ac:dyDescent="0.2"/>
    <row r="105" ht="6.95" customHeight="1" x14ac:dyDescent="0.2"/>
    <row r="106" ht="6.95" customHeight="1" x14ac:dyDescent="0.2"/>
    <row r="107" ht="6.95" customHeight="1" x14ac:dyDescent="0.2"/>
    <row r="108" ht="6.95" customHeight="1" x14ac:dyDescent="0.2"/>
    <row r="109" ht="6.95" customHeight="1" x14ac:dyDescent="0.2"/>
    <row r="110" ht="6.95" customHeight="1" x14ac:dyDescent="0.2"/>
    <row r="111" ht="6.95" customHeight="1" x14ac:dyDescent="0.2"/>
    <row r="112" ht="6.95" customHeight="1" x14ac:dyDescent="0.2"/>
    <row r="113" ht="6.95" customHeight="1" x14ac:dyDescent="0.2"/>
    <row r="114" ht="6.95" customHeight="1" x14ac:dyDescent="0.2"/>
    <row r="115" ht="6.95" customHeight="1" x14ac:dyDescent="0.2"/>
    <row r="116" ht="6.95" customHeight="1" x14ac:dyDescent="0.2"/>
    <row r="117" ht="6.95" customHeight="1" x14ac:dyDescent="0.2"/>
    <row r="118" ht="6.95" customHeight="1" x14ac:dyDescent="0.2"/>
    <row r="119" ht="6.95" customHeight="1" x14ac:dyDescent="0.2"/>
    <row r="120" ht="6.95" customHeight="1" x14ac:dyDescent="0.2"/>
    <row r="121" ht="6.95" customHeight="1" x14ac:dyDescent="0.2"/>
    <row r="122" ht="6.95" customHeight="1" x14ac:dyDescent="0.2"/>
    <row r="123" ht="6.95" customHeight="1" x14ac:dyDescent="0.2"/>
    <row r="124" ht="6.95" customHeight="1" x14ac:dyDescent="0.2"/>
    <row r="125" ht="6.95" customHeight="1" x14ac:dyDescent="0.2"/>
    <row r="126" ht="6.95" customHeight="1" x14ac:dyDescent="0.2"/>
    <row r="127" ht="6.95" customHeight="1" x14ac:dyDescent="0.2"/>
    <row r="128" ht="6.95" customHeight="1" x14ac:dyDescent="0.2"/>
    <row r="129" ht="6.95" customHeight="1" x14ac:dyDescent="0.2"/>
    <row r="130" ht="6.95" customHeight="1" x14ac:dyDescent="0.2"/>
    <row r="131" ht="6.95" customHeight="1" x14ac:dyDescent="0.2"/>
    <row r="132" ht="6.95" customHeight="1" x14ac:dyDescent="0.2"/>
    <row r="133" ht="6.95" customHeight="1" x14ac:dyDescent="0.2"/>
    <row r="134" ht="6.95" customHeight="1" x14ac:dyDescent="0.2"/>
    <row r="135" ht="6.95" customHeight="1" x14ac:dyDescent="0.2"/>
    <row r="136" ht="6.95" customHeight="1" x14ac:dyDescent="0.2"/>
    <row r="137" ht="6.95" customHeight="1" x14ac:dyDescent="0.2"/>
    <row r="138" ht="6.95" customHeight="1" x14ac:dyDescent="0.2"/>
    <row r="139" ht="6.95" customHeight="1" x14ac:dyDescent="0.2"/>
    <row r="140" ht="6.95" customHeight="1" x14ac:dyDescent="0.2"/>
    <row r="141" ht="6.95" customHeight="1" x14ac:dyDescent="0.2"/>
    <row r="142" ht="6.95" customHeight="1" x14ac:dyDescent="0.2"/>
    <row r="143" ht="6.95" customHeight="1" x14ac:dyDescent="0.2"/>
    <row r="144" ht="6.95" customHeight="1" x14ac:dyDescent="0.2"/>
    <row r="145" ht="6.95" customHeight="1" x14ac:dyDescent="0.2"/>
    <row r="146" ht="6.95" customHeight="1" x14ac:dyDescent="0.2"/>
    <row r="147" ht="6.95" customHeight="1" x14ac:dyDescent="0.2"/>
    <row r="148" ht="6.95" customHeight="1" x14ac:dyDescent="0.2"/>
    <row r="149" ht="6.95" customHeight="1" x14ac:dyDescent="0.2"/>
  </sheetData>
  <sheetProtection selectLockedCells="1" selectUnlockedCells="1"/>
  <mergeCells count="131">
    <mergeCell ref="A70:K74"/>
    <mergeCell ref="A63:K63"/>
    <mergeCell ref="A64:B69"/>
    <mergeCell ref="C64:D69"/>
    <mergeCell ref="E64:F69"/>
    <mergeCell ref="G64:G69"/>
    <mergeCell ref="H64:I69"/>
    <mergeCell ref="J64:K69"/>
    <mergeCell ref="A57:B62"/>
    <mergeCell ref="C57:D62"/>
    <mergeCell ref="E57:F62"/>
    <mergeCell ref="G57:G62"/>
    <mergeCell ref="H57:I62"/>
    <mergeCell ref="J57:K62"/>
    <mergeCell ref="A50:K50"/>
    <mergeCell ref="A51:B56"/>
    <mergeCell ref="C51:D56"/>
    <mergeCell ref="E51:F56"/>
    <mergeCell ref="G51:G56"/>
    <mergeCell ref="H51:I56"/>
    <mergeCell ref="J51:K56"/>
    <mergeCell ref="G46:G47"/>
    <mergeCell ref="H46:I47"/>
    <mergeCell ref="J46:K47"/>
    <mergeCell ref="C48:D49"/>
    <mergeCell ref="E48:F49"/>
    <mergeCell ref="G48:G49"/>
    <mergeCell ref="H48:I49"/>
    <mergeCell ref="J48:K49"/>
    <mergeCell ref="J39:K42"/>
    <mergeCell ref="A43:K43"/>
    <mergeCell ref="A44:B49"/>
    <mergeCell ref="C44:D45"/>
    <mergeCell ref="E44:F45"/>
    <mergeCell ref="G44:G45"/>
    <mergeCell ref="H44:I45"/>
    <mergeCell ref="J44:K45"/>
    <mergeCell ref="C46:D47"/>
    <mergeCell ref="E46:F47"/>
    <mergeCell ref="C37:D38"/>
    <mergeCell ref="E37:F38"/>
    <mergeCell ref="G37:G38"/>
    <mergeCell ref="H37:I38"/>
    <mergeCell ref="J37:K38"/>
    <mergeCell ref="A39:B40"/>
    <mergeCell ref="C39:D42"/>
    <mergeCell ref="E39:F42"/>
    <mergeCell ref="G39:G42"/>
    <mergeCell ref="H39:I42"/>
    <mergeCell ref="J33:K34"/>
    <mergeCell ref="C35:D36"/>
    <mergeCell ref="E35:F36"/>
    <mergeCell ref="G35:G36"/>
    <mergeCell ref="H35:I36"/>
    <mergeCell ref="J35:K36"/>
    <mergeCell ref="A31:B38"/>
    <mergeCell ref="C31:D32"/>
    <mergeCell ref="E31:F32"/>
    <mergeCell ref="G31:G32"/>
    <mergeCell ref="H31:I32"/>
    <mergeCell ref="J31:K32"/>
    <mergeCell ref="C33:D34"/>
    <mergeCell ref="E33:F34"/>
    <mergeCell ref="G33:G34"/>
    <mergeCell ref="H33:I34"/>
    <mergeCell ref="J27:K28"/>
    <mergeCell ref="C29:D30"/>
    <mergeCell ref="E29:F30"/>
    <mergeCell ref="G29:G30"/>
    <mergeCell ref="H29:I30"/>
    <mergeCell ref="J29:K30"/>
    <mergeCell ref="A25:B30"/>
    <mergeCell ref="C25:D26"/>
    <mergeCell ref="E25:F26"/>
    <mergeCell ref="G25:G26"/>
    <mergeCell ref="H25:I26"/>
    <mergeCell ref="J25:K26"/>
    <mergeCell ref="C27:D28"/>
    <mergeCell ref="E27:F28"/>
    <mergeCell ref="G27:G28"/>
    <mergeCell ref="H27:I28"/>
    <mergeCell ref="J21:K22"/>
    <mergeCell ref="C23:D24"/>
    <mergeCell ref="E23:F24"/>
    <mergeCell ref="G23:G24"/>
    <mergeCell ref="H23:I24"/>
    <mergeCell ref="J23:K24"/>
    <mergeCell ref="A19:B24"/>
    <mergeCell ref="C19:D20"/>
    <mergeCell ref="E19:F20"/>
    <mergeCell ref="G19:G20"/>
    <mergeCell ref="H19:I20"/>
    <mergeCell ref="J19:K20"/>
    <mergeCell ref="C21:D22"/>
    <mergeCell ref="E21:F22"/>
    <mergeCell ref="G21:G22"/>
    <mergeCell ref="H21:I22"/>
    <mergeCell ref="C15:D16"/>
    <mergeCell ref="E15:F16"/>
    <mergeCell ref="G15:G16"/>
    <mergeCell ref="H15:I16"/>
    <mergeCell ref="J15:K16"/>
    <mergeCell ref="C17:D18"/>
    <mergeCell ref="E17:F18"/>
    <mergeCell ref="G17:G18"/>
    <mergeCell ref="H17:I18"/>
    <mergeCell ref="J17:K18"/>
    <mergeCell ref="A12:B18"/>
    <mergeCell ref="C12:D12"/>
    <mergeCell ref="E12:F12"/>
    <mergeCell ref="H12:I12"/>
    <mergeCell ref="J12:K12"/>
    <mergeCell ref="C13:D14"/>
    <mergeCell ref="E13:F14"/>
    <mergeCell ref="G13:G14"/>
    <mergeCell ref="H13:I14"/>
    <mergeCell ref="J13:K14"/>
    <mergeCell ref="A10:B10"/>
    <mergeCell ref="C10:D10"/>
    <mergeCell ref="E10:F10"/>
    <mergeCell ref="H10:I10"/>
    <mergeCell ref="J10:K10"/>
    <mergeCell ref="A11:K11"/>
    <mergeCell ref="A1:D9"/>
    <mergeCell ref="E1:K2"/>
    <mergeCell ref="E3:K4"/>
    <mergeCell ref="E5:K5"/>
    <mergeCell ref="E6:K6"/>
    <mergeCell ref="E7:K7"/>
    <mergeCell ref="E8:K8"/>
    <mergeCell ref="E9:K9"/>
  </mergeCells>
  <pageMargins left="0.59027777777777779" right="0.39374999999999999" top="0.19652777777777777" bottom="0.19652777777777777" header="0.51180555555555551" footer="0.51180555555555551"/>
  <pageSetup paperSize="9" scale="94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="130" zoomScaleNormal="130" workbookViewId="0">
      <selection activeCell="P25" sqref="P25"/>
    </sheetView>
  </sheetViews>
  <sheetFormatPr defaultRowHeight="12.75" x14ac:dyDescent="0.2"/>
  <cols>
    <col min="1" max="2" width="4.7109375" customWidth="1"/>
    <col min="3" max="5" width="5.7109375" customWidth="1"/>
    <col min="6" max="9" width="10.7109375" customWidth="1"/>
    <col min="10" max="10" width="9.7109375" customWidth="1"/>
    <col min="11" max="11" width="10.7109375" customWidth="1"/>
  </cols>
  <sheetData>
    <row r="1" spans="1:11" ht="8.1" customHeight="1" x14ac:dyDescent="0.2">
      <c r="A1" s="80"/>
      <c r="B1" s="80"/>
      <c r="C1" s="80"/>
      <c r="D1" s="80"/>
      <c r="E1" s="80"/>
      <c r="F1" s="81" t="s">
        <v>411</v>
      </c>
      <c r="G1" s="81"/>
      <c r="H1" s="81"/>
      <c r="I1" s="81"/>
      <c r="J1" s="81"/>
      <c r="K1" s="81"/>
    </row>
    <row r="2" spans="1:11" ht="8.1" customHeight="1" x14ac:dyDescent="0.2">
      <c r="A2" s="80"/>
      <c r="B2" s="80"/>
      <c r="C2" s="80"/>
      <c r="D2" s="80"/>
      <c r="E2" s="80"/>
      <c r="F2" s="81"/>
      <c r="G2" s="81"/>
      <c r="H2" s="81"/>
      <c r="I2" s="81"/>
      <c r="J2" s="81"/>
      <c r="K2" s="81"/>
    </row>
    <row r="3" spans="1:11" ht="8.1" customHeight="1" x14ac:dyDescent="0.2">
      <c r="A3" s="80"/>
      <c r="B3" s="80"/>
      <c r="C3" s="80"/>
      <c r="D3" s="80"/>
      <c r="E3" s="80"/>
      <c r="F3" s="82" t="s">
        <v>0</v>
      </c>
      <c r="G3" s="82"/>
      <c r="H3" s="82"/>
      <c r="I3" s="82"/>
      <c r="J3" s="82"/>
      <c r="K3" s="82"/>
    </row>
    <row r="4" spans="1:11" ht="8.1" customHeight="1" x14ac:dyDescent="0.2">
      <c r="A4" s="80"/>
      <c r="B4" s="80"/>
      <c r="C4" s="80"/>
      <c r="D4" s="80"/>
      <c r="E4" s="80"/>
      <c r="F4" s="82"/>
      <c r="G4" s="82"/>
      <c r="H4" s="82"/>
      <c r="I4" s="82"/>
      <c r="J4" s="82"/>
      <c r="K4" s="82"/>
    </row>
    <row r="5" spans="1:11" ht="8.1" customHeight="1" x14ac:dyDescent="0.2">
      <c r="A5" s="80"/>
      <c r="B5" s="80"/>
      <c r="C5" s="80"/>
      <c r="D5" s="80"/>
      <c r="E5" s="80"/>
      <c r="F5" s="82" t="s">
        <v>63</v>
      </c>
      <c r="G5" s="82"/>
      <c r="H5" s="82"/>
      <c r="I5" s="82"/>
      <c r="J5" s="82"/>
      <c r="K5" s="82"/>
    </row>
    <row r="6" spans="1:11" ht="8.1" customHeight="1" x14ac:dyDescent="0.2">
      <c r="A6" s="80"/>
      <c r="B6" s="80"/>
      <c r="C6" s="80"/>
      <c r="D6" s="80"/>
      <c r="E6" s="80"/>
      <c r="F6" s="82" t="s">
        <v>2</v>
      </c>
      <c r="G6" s="82"/>
      <c r="H6" s="82"/>
      <c r="I6" s="82"/>
      <c r="J6" s="82"/>
      <c r="K6" s="82"/>
    </row>
    <row r="7" spans="1:11" ht="8.1" customHeight="1" x14ac:dyDescent="0.2">
      <c r="A7" s="80"/>
      <c r="B7" s="80"/>
      <c r="C7" s="80"/>
      <c r="D7" s="80"/>
      <c r="E7" s="80"/>
      <c r="F7" s="82" t="s">
        <v>3</v>
      </c>
      <c r="G7" s="82"/>
      <c r="H7" s="82"/>
      <c r="I7" s="82"/>
      <c r="J7" s="82"/>
      <c r="K7" s="82"/>
    </row>
    <row r="8" spans="1:11" ht="8.1" customHeight="1" x14ac:dyDescent="0.2">
      <c r="A8" s="80"/>
      <c r="B8" s="80"/>
      <c r="C8" s="80"/>
      <c r="D8" s="80"/>
      <c r="E8" s="80"/>
      <c r="F8" s="82" t="s">
        <v>4</v>
      </c>
      <c r="G8" s="82"/>
      <c r="H8" s="82"/>
      <c r="I8" s="82"/>
      <c r="J8" s="82"/>
      <c r="K8" s="82"/>
    </row>
    <row r="9" spans="1:11" ht="8.1" customHeight="1" x14ac:dyDescent="0.2">
      <c r="A9" s="80"/>
      <c r="B9" s="80"/>
      <c r="C9" s="80"/>
      <c r="D9" s="80"/>
      <c r="E9" s="80"/>
      <c r="F9" s="83" t="s">
        <v>5</v>
      </c>
      <c r="G9" s="83"/>
      <c r="H9" s="83"/>
      <c r="I9" s="83"/>
      <c r="J9" s="83"/>
      <c r="K9" s="83"/>
    </row>
    <row r="10" spans="1:11" ht="9.9499999999999993" customHeight="1" x14ac:dyDescent="0.2">
      <c r="A10" s="84" t="s">
        <v>6</v>
      </c>
      <c r="B10" s="84"/>
      <c r="C10" s="84"/>
      <c r="D10" s="84" t="s">
        <v>7</v>
      </c>
      <c r="E10" s="84"/>
      <c r="F10" s="66" t="s">
        <v>64</v>
      </c>
      <c r="G10" s="66"/>
      <c r="H10" s="66"/>
      <c r="I10" s="66"/>
      <c r="J10" s="66"/>
      <c r="K10" s="66"/>
    </row>
    <row r="11" spans="1:11" ht="12" customHeight="1" x14ac:dyDescent="0.2">
      <c r="A11" s="84"/>
      <c r="B11" s="84"/>
      <c r="C11" s="84"/>
      <c r="D11" s="84"/>
      <c r="E11" s="84"/>
      <c r="F11" s="11" t="s">
        <v>65</v>
      </c>
      <c r="G11" s="11" t="s">
        <v>66</v>
      </c>
      <c r="H11" s="2" t="s">
        <v>67</v>
      </c>
      <c r="I11" s="2" t="s">
        <v>68</v>
      </c>
      <c r="J11" s="2" t="s">
        <v>69</v>
      </c>
      <c r="K11" s="2" t="s">
        <v>70</v>
      </c>
    </row>
    <row r="12" spans="1:11" ht="8.1" customHeight="1" x14ac:dyDescent="0.2">
      <c r="A12" s="85"/>
      <c r="B12" s="85"/>
      <c r="C12" s="85"/>
      <c r="D12" s="86" t="s">
        <v>71</v>
      </c>
      <c r="E12" s="86"/>
      <c r="F12" s="86" t="s">
        <v>72</v>
      </c>
      <c r="G12" s="86" t="s">
        <v>73</v>
      </c>
      <c r="H12" s="86" t="s">
        <v>74</v>
      </c>
      <c r="I12" s="86" t="s">
        <v>75</v>
      </c>
      <c r="J12" s="87" t="s">
        <v>75</v>
      </c>
      <c r="K12" s="86">
        <f>Таблица!D25</f>
        <v>17940.439999999999</v>
      </c>
    </row>
    <row r="13" spans="1:11" ht="8.1" customHeight="1" x14ac:dyDescent="0.2">
      <c r="A13" s="85"/>
      <c r="B13" s="85"/>
      <c r="C13" s="85"/>
      <c r="D13" s="86"/>
      <c r="E13" s="86"/>
      <c r="F13" s="86"/>
      <c r="G13" s="86"/>
      <c r="H13" s="86"/>
      <c r="I13" s="86"/>
      <c r="J13" s="87"/>
      <c r="K13" s="86"/>
    </row>
    <row r="14" spans="1:11" ht="8.1" customHeight="1" x14ac:dyDescent="0.2">
      <c r="A14" s="85"/>
      <c r="B14" s="85"/>
      <c r="C14" s="85"/>
      <c r="D14" s="86"/>
      <c r="E14" s="86"/>
      <c r="F14" s="86"/>
      <c r="G14" s="86"/>
      <c r="H14" s="86"/>
      <c r="I14" s="86"/>
      <c r="J14" s="87"/>
      <c r="K14" s="86"/>
    </row>
    <row r="15" spans="1:11" ht="8.1" customHeight="1" x14ac:dyDescent="0.2">
      <c r="A15" s="85"/>
      <c r="B15" s="85"/>
      <c r="C15" s="85"/>
      <c r="D15" s="86"/>
      <c r="E15" s="86"/>
      <c r="F15" s="86"/>
      <c r="G15" s="86"/>
      <c r="H15" s="86"/>
      <c r="I15" s="86"/>
      <c r="J15" s="87"/>
      <c r="K15" s="86"/>
    </row>
    <row r="16" spans="1:11" ht="8.1" customHeight="1" x14ac:dyDescent="0.2">
      <c r="A16" s="85"/>
      <c r="B16" s="85"/>
      <c r="C16" s="85"/>
      <c r="D16" s="86"/>
      <c r="E16" s="86"/>
      <c r="F16" s="86"/>
      <c r="G16" s="86"/>
      <c r="H16" s="86"/>
      <c r="I16" s="86"/>
      <c r="J16" s="87"/>
      <c r="K16" s="86"/>
    </row>
    <row r="17" spans="1:11" ht="8.1" customHeight="1" x14ac:dyDescent="0.2">
      <c r="A17" s="85"/>
      <c r="B17" s="85"/>
      <c r="C17" s="85"/>
      <c r="D17" s="86"/>
      <c r="E17" s="86"/>
      <c r="F17" s="86"/>
      <c r="G17" s="86"/>
      <c r="H17" s="86"/>
      <c r="I17" s="86"/>
      <c r="J17" s="87"/>
      <c r="K17" s="86"/>
    </row>
    <row r="18" spans="1:11" ht="8.1" customHeight="1" x14ac:dyDescent="0.2">
      <c r="A18" s="85"/>
      <c r="B18" s="85"/>
      <c r="C18" s="85"/>
      <c r="D18" s="86" t="s">
        <v>76</v>
      </c>
      <c r="E18" s="86"/>
      <c r="F18" s="86" t="s">
        <v>72</v>
      </c>
      <c r="G18" s="86" t="s">
        <v>73</v>
      </c>
      <c r="H18" s="86" t="s">
        <v>74</v>
      </c>
      <c r="I18" s="88" t="s">
        <v>77</v>
      </c>
      <c r="J18" s="86" t="s">
        <v>75</v>
      </c>
      <c r="K18" s="86">
        <f>Таблица!D26</f>
        <v>19210.169999999998</v>
      </c>
    </row>
    <row r="19" spans="1:11" ht="8.1" customHeight="1" x14ac:dyDescent="0.2">
      <c r="A19" s="85"/>
      <c r="B19" s="85"/>
      <c r="C19" s="85"/>
      <c r="D19" s="86"/>
      <c r="E19" s="86"/>
      <c r="F19" s="86"/>
      <c r="G19" s="86"/>
      <c r="H19" s="86"/>
      <c r="I19" s="88"/>
      <c r="J19" s="86"/>
      <c r="K19" s="86"/>
    </row>
    <row r="20" spans="1:11" ht="8.1" customHeight="1" x14ac:dyDescent="0.2">
      <c r="A20" s="85"/>
      <c r="B20" s="85"/>
      <c r="C20" s="85"/>
      <c r="D20" s="86"/>
      <c r="E20" s="86"/>
      <c r="F20" s="86"/>
      <c r="G20" s="86"/>
      <c r="H20" s="86"/>
      <c r="I20" s="88"/>
      <c r="J20" s="86"/>
      <c r="K20" s="86"/>
    </row>
    <row r="21" spans="1:11" ht="8.1" customHeight="1" x14ac:dyDescent="0.2">
      <c r="A21" s="85"/>
      <c r="B21" s="85"/>
      <c r="C21" s="85"/>
      <c r="D21" s="86"/>
      <c r="E21" s="86"/>
      <c r="F21" s="86"/>
      <c r="G21" s="86"/>
      <c r="H21" s="86"/>
      <c r="I21" s="88"/>
      <c r="J21" s="86"/>
      <c r="K21" s="86"/>
    </row>
    <row r="22" spans="1:11" ht="8.1" customHeight="1" x14ac:dyDescent="0.2">
      <c r="A22" s="85"/>
      <c r="B22" s="85"/>
      <c r="C22" s="85"/>
      <c r="D22" s="86"/>
      <c r="E22" s="86"/>
      <c r="F22" s="86"/>
      <c r="G22" s="86"/>
      <c r="H22" s="86"/>
      <c r="I22" s="89" t="s">
        <v>78</v>
      </c>
      <c r="J22" s="86"/>
      <c r="K22" s="86"/>
    </row>
    <row r="23" spans="1:11" ht="8.1" customHeight="1" x14ac:dyDescent="0.2">
      <c r="A23" s="85"/>
      <c r="B23" s="85"/>
      <c r="C23" s="85"/>
      <c r="D23" s="86"/>
      <c r="E23" s="86"/>
      <c r="F23" s="86"/>
      <c r="G23" s="86"/>
      <c r="H23" s="86"/>
      <c r="I23" s="89"/>
      <c r="J23" s="86"/>
      <c r="K23" s="86"/>
    </row>
    <row r="24" spans="1:11" ht="8.1" customHeight="1" x14ac:dyDescent="0.2">
      <c r="A24" s="85"/>
      <c r="B24" s="85"/>
      <c r="C24" s="85"/>
      <c r="D24" s="86" t="s">
        <v>79</v>
      </c>
      <c r="E24" s="86"/>
      <c r="F24" s="86" t="s">
        <v>72</v>
      </c>
      <c r="G24" s="86" t="s">
        <v>80</v>
      </c>
      <c r="H24" s="86" t="s">
        <v>75</v>
      </c>
      <c r="I24" s="86" t="s">
        <v>75</v>
      </c>
      <c r="J24" s="86" t="s">
        <v>75</v>
      </c>
      <c r="K24" s="86">
        <f>Таблица!D27</f>
        <v>21941.219999999998</v>
      </c>
    </row>
    <row r="25" spans="1:11" ht="8.1" customHeight="1" x14ac:dyDescent="0.2">
      <c r="A25" s="85"/>
      <c r="B25" s="85"/>
      <c r="C25" s="85"/>
      <c r="D25" s="86"/>
      <c r="E25" s="86"/>
      <c r="F25" s="86"/>
      <c r="G25" s="86"/>
      <c r="H25" s="86"/>
      <c r="I25" s="86"/>
      <c r="J25" s="86"/>
      <c r="K25" s="86"/>
    </row>
    <row r="26" spans="1:11" ht="8.1" customHeight="1" x14ac:dyDescent="0.2">
      <c r="A26" s="85"/>
      <c r="B26" s="85"/>
      <c r="C26" s="85"/>
      <c r="D26" s="86"/>
      <c r="E26" s="86"/>
      <c r="F26" s="86"/>
      <c r="G26" s="86"/>
      <c r="H26" s="86"/>
      <c r="I26" s="86"/>
      <c r="J26" s="86"/>
      <c r="K26" s="86"/>
    </row>
    <row r="27" spans="1:11" ht="8.1" customHeight="1" x14ac:dyDescent="0.2">
      <c r="A27" s="85"/>
      <c r="B27" s="85"/>
      <c r="C27" s="85"/>
      <c r="D27" s="86"/>
      <c r="E27" s="86"/>
      <c r="F27" s="86"/>
      <c r="G27" s="86"/>
      <c r="H27" s="86"/>
      <c r="I27" s="86"/>
      <c r="J27" s="86"/>
      <c r="K27" s="86"/>
    </row>
    <row r="28" spans="1:11" ht="8.1" customHeight="1" x14ac:dyDescent="0.2">
      <c r="A28" s="85"/>
      <c r="B28" s="85"/>
      <c r="C28" s="85"/>
      <c r="D28" s="86"/>
      <c r="E28" s="86"/>
      <c r="F28" s="86"/>
      <c r="G28" s="86"/>
      <c r="H28" s="86"/>
      <c r="I28" s="86"/>
      <c r="J28" s="86"/>
      <c r="K28" s="86"/>
    </row>
    <row r="29" spans="1:11" ht="8.1" customHeight="1" x14ac:dyDescent="0.2">
      <c r="A29" s="85"/>
      <c r="B29" s="85"/>
      <c r="C29" s="85"/>
      <c r="D29" s="86"/>
      <c r="E29" s="86"/>
      <c r="F29" s="86"/>
      <c r="G29" s="86"/>
      <c r="H29" s="86"/>
      <c r="I29" s="86"/>
      <c r="J29" s="86"/>
      <c r="K29" s="86"/>
    </row>
    <row r="30" spans="1:11" ht="8.1" customHeight="1" x14ac:dyDescent="0.2">
      <c r="A30" s="85"/>
      <c r="B30" s="85"/>
      <c r="C30" s="85"/>
      <c r="D30" s="86" t="s">
        <v>81</v>
      </c>
      <c r="E30" s="86"/>
      <c r="F30" s="86" t="s">
        <v>72</v>
      </c>
      <c r="G30" s="86" t="s">
        <v>75</v>
      </c>
      <c r="H30" s="86" t="s">
        <v>82</v>
      </c>
      <c r="I30" s="88" t="s">
        <v>77</v>
      </c>
      <c r="J30" s="90" t="s">
        <v>83</v>
      </c>
      <c r="K30" s="86">
        <f>Таблица!D28</f>
        <v>15478.33</v>
      </c>
    </row>
    <row r="31" spans="1:11" ht="8.1" customHeight="1" x14ac:dyDescent="0.2">
      <c r="A31" s="85"/>
      <c r="B31" s="85"/>
      <c r="C31" s="85"/>
      <c r="D31" s="86"/>
      <c r="E31" s="86"/>
      <c r="F31" s="86"/>
      <c r="G31" s="86"/>
      <c r="H31" s="86"/>
      <c r="I31" s="88"/>
      <c r="J31" s="90"/>
      <c r="K31" s="86"/>
    </row>
    <row r="32" spans="1:11" ht="8.1" customHeight="1" x14ac:dyDescent="0.2">
      <c r="A32" s="85"/>
      <c r="B32" s="85"/>
      <c r="C32" s="85"/>
      <c r="D32" s="86"/>
      <c r="E32" s="86"/>
      <c r="F32" s="86"/>
      <c r="G32" s="86"/>
      <c r="H32" s="86"/>
      <c r="I32" s="88"/>
      <c r="J32" s="91" t="s">
        <v>84</v>
      </c>
      <c r="K32" s="86"/>
    </row>
    <row r="33" spans="1:11" ht="8.1" customHeight="1" x14ac:dyDescent="0.2">
      <c r="A33" s="85"/>
      <c r="B33" s="85"/>
      <c r="C33" s="85"/>
      <c r="D33" s="86"/>
      <c r="E33" s="86"/>
      <c r="F33" s="86"/>
      <c r="G33" s="86"/>
      <c r="H33" s="86"/>
      <c r="I33" s="88"/>
      <c r="J33" s="91"/>
      <c r="K33" s="86"/>
    </row>
    <row r="34" spans="1:11" ht="8.1" customHeight="1" x14ac:dyDescent="0.2">
      <c r="A34" s="85"/>
      <c r="B34" s="85"/>
      <c r="C34" s="85"/>
      <c r="D34" s="86"/>
      <c r="E34" s="86"/>
      <c r="F34" s="86"/>
      <c r="G34" s="86"/>
      <c r="H34" s="86"/>
      <c r="I34" s="89" t="s">
        <v>85</v>
      </c>
      <c r="J34" s="89" t="s">
        <v>78</v>
      </c>
      <c r="K34" s="86"/>
    </row>
    <row r="35" spans="1:11" ht="8.1" customHeight="1" x14ac:dyDescent="0.2">
      <c r="A35" s="85"/>
      <c r="B35" s="85"/>
      <c r="C35" s="85"/>
      <c r="D35" s="86"/>
      <c r="E35" s="86"/>
      <c r="F35" s="86"/>
      <c r="G35" s="86"/>
      <c r="H35" s="86"/>
      <c r="I35" s="89"/>
      <c r="J35" s="89"/>
      <c r="K35" s="86"/>
    </row>
    <row r="36" spans="1:11" ht="8.1" customHeight="1" x14ac:dyDescent="0.2">
      <c r="A36" s="85"/>
      <c r="B36" s="85"/>
      <c r="C36" s="85"/>
      <c r="D36" s="86" t="s">
        <v>86</v>
      </c>
      <c r="E36" s="86"/>
      <c r="F36" s="86" t="s">
        <v>72</v>
      </c>
      <c r="G36" s="86" t="s">
        <v>75</v>
      </c>
      <c r="H36" s="86" t="s">
        <v>82</v>
      </c>
      <c r="I36" s="86" t="s">
        <v>75</v>
      </c>
      <c r="J36" s="90" t="s">
        <v>83</v>
      </c>
      <c r="K36" s="86">
        <f>Таблица!D29</f>
        <v>18941.23</v>
      </c>
    </row>
    <row r="37" spans="1:11" ht="8.1" customHeight="1" x14ac:dyDescent="0.2">
      <c r="A37" s="85"/>
      <c r="B37" s="85"/>
      <c r="C37" s="85"/>
      <c r="D37" s="86"/>
      <c r="E37" s="86"/>
      <c r="F37" s="86"/>
      <c r="G37" s="86"/>
      <c r="H37" s="86"/>
      <c r="I37" s="86"/>
      <c r="J37" s="90"/>
      <c r="K37" s="86"/>
    </row>
    <row r="38" spans="1:11" ht="8.1" customHeight="1" x14ac:dyDescent="0.2">
      <c r="A38" s="85"/>
      <c r="B38" s="85"/>
      <c r="C38" s="85"/>
      <c r="D38" s="86"/>
      <c r="E38" s="86"/>
      <c r="F38" s="86"/>
      <c r="G38" s="86"/>
      <c r="H38" s="86"/>
      <c r="I38" s="86"/>
      <c r="J38" s="91" t="s">
        <v>84</v>
      </c>
      <c r="K38" s="86"/>
    </row>
    <row r="39" spans="1:11" ht="8.1" customHeight="1" x14ac:dyDescent="0.2">
      <c r="A39" s="85"/>
      <c r="B39" s="85"/>
      <c r="C39" s="85"/>
      <c r="D39" s="86"/>
      <c r="E39" s="86"/>
      <c r="F39" s="86"/>
      <c r="G39" s="86"/>
      <c r="H39" s="86"/>
      <c r="I39" s="86"/>
      <c r="J39" s="91"/>
      <c r="K39" s="86"/>
    </row>
    <row r="40" spans="1:11" ht="8.1" customHeight="1" x14ac:dyDescent="0.2">
      <c r="A40" s="85"/>
      <c r="B40" s="85"/>
      <c r="C40" s="85"/>
      <c r="D40" s="86"/>
      <c r="E40" s="86"/>
      <c r="F40" s="86"/>
      <c r="G40" s="86"/>
      <c r="H40" s="86"/>
      <c r="I40" s="86"/>
      <c r="J40" s="89" t="s">
        <v>87</v>
      </c>
      <c r="K40" s="86"/>
    </row>
    <row r="41" spans="1:11" ht="8.1" customHeight="1" x14ac:dyDescent="0.2">
      <c r="A41" s="85"/>
      <c r="B41" s="85"/>
      <c r="C41" s="85"/>
      <c r="D41" s="86"/>
      <c r="E41" s="86"/>
      <c r="F41" s="86"/>
      <c r="G41" s="86"/>
      <c r="H41" s="86"/>
      <c r="I41" s="86"/>
      <c r="J41" s="89"/>
      <c r="K41" s="86"/>
    </row>
    <row r="42" spans="1:11" ht="8.1" customHeight="1" x14ac:dyDescent="0.2">
      <c r="A42" s="85"/>
      <c r="B42" s="85"/>
      <c r="C42" s="85"/>
      <c r="D42" s="86" t="s">
        <v>88</v>
      </c>
      <c r="E42" s="86"/>
      <c r="F42" s="86" t="s">
        <v>72</v>
      </c>
      <c r="G42" s="86" t="s">
        <v>75</v>
      </c>
      <c r="H42" s="86" t="s">
        <v>82</v>
      </c>
      <c r="I42" s="88" t="s">
        <v>77</v>
      </c>
      <c r="J42" s="86" t="s">
        <v>75</v>
      </c>
      <c r="K42" s="86">
        <f>Таблица!D30</f>
        <v>13745.689999999999</v>
      </c>
    </row>
    <row r="43" spans="1:11" ht="8.1" customHeight="1" x14ac:dyDescent="0.2">
      <c r="A43" s="85"/>
      <c r="B43" s="85"/>
      <c r="C43" s="85"/>
      <c r="D43" s="86"/>
      <c r="E43" s="86"/>
      <c r="F43" s="86"/>
      <c r="G43" s="86"/>
      <c r="H43" s="86"/>
      <c r="I43" s="88"/>
      <c r="J43" s="86"/>
      <c r="K43" s="86"/>
    </row>
    <row r="44" spans="1:11" ht="8.1" customHeight="1" x14ac:dyDescent="0.2">
      <c r="A44" s="85"/>
      <c r="B44" s="85"/>
      <c r="C44" s="85"/>
      <c r="D44" s="86"/>
      <c r="E44" s="86"/>
      <c r="F44" s="86"/>
      <c r="G44" s="86"/>
      <c r="H44" s="86"/>
      <c r="I44" s="88"/>
      <c r="J44" s="86"/>
      <c r="K44" s="86"/>
    </row>
    <row r="45" spans="1:11" ht="8.1" customHeight="1" x14ac:dyDescent="0.2">
      <c r="A45" s="85"/>
      <c r="B45" s="85"/>
      <c r="C45" s="85"/>
      <c r="D45" s="86"/>
      <c r="E45" s="86"/>
      <c r="F45" s="86"/>
      <c r="G45" s="86"/>
      <c r="H45" s="86"/>
      <c r="I45" s="88"/>
      <c r="J45" s="86"/>
      <c r="K45" s="86"/>
    </row>
    <row r="46" spans="1:11" ht="8.1" customHeight="1" x14ac:dyDescent="0.2">
      <c r="A46" s="85"/>
      <c r="B46" s="85"/>
      <c r="C46" s="85"/>
      <c r="D46" s="86"/>
      <c r="E46" s="86"/>
      <c r="F46" s="86"/>
      <c r="G46" s="86"/>
      <c r="H46" s="86"/>
      <c r="I46" s="89" t="s">
        <v>87</v>
      </c>
      <c r="J46" s="86"/>
      <c r="K46" s="86"/>
    </row>
    <row r="47" spans="1:11" ht="8.1" customHeight="1" x14ac:dyDescent="0.2">
      <c r="A47" s="85"/>
      <c r="B47" s="85"/>
      <c r="C47" s="85"/>
      <c r="D47" s="86"/>
      <c r="E47" s="86"/>
      <c r="F47" s="86"/>
      <c r="G47" s="86"/>
      <c r="H47" s="86"/>
      <c r="I47" s="89"/>
      <c r="J47" s="86"/>
      <c r="K47" s="86"/>
    </row>
    <row r="48" spans="1:11" ht="8.1" customHeight="1" x14ac:dyDescent="0.2">
      <c r="A48" s="85"/>
      <c r="B48" s="85"/>
      <c r="C48" s="85"/>
      <c r="D48" s="86" t="s">
        <v>89</v>
      </c>
      <c r="E48" s="86"/>
      <c r="F48" s="86" t="s">
        <v>90</v>
      </c>
      <c r="G48" s="86" t="s">
        <v>73</v>
      </c>
      <c r="H48" s="86" t="s">
        <v>91</v>
      </c>
      <c r="I48" s="88" t="s">
        <v>77</v>
      </c>
      <c r="J48" s="86" t="s">
        <v>75</v>
      </c>
      <c r="K48" s="86">
        <f>Таблица!D31</f>
        <v>22023.329999999998</v>
      </c>
    </row>
    <row r="49" spans="1:11" ht="8.1" customHeight="1" x14ac:dyDescent="0.2">
      <c r="A49" s="85"/>
      <c r="B49" s="85"/>
      <c r="C49" s="85"/>
      <c r="D49" s="86"/>
      <c r="E49" s="86"/>
      <c r="F49" s="86"/>
      <c r="G49" s="86"/>
      <c r="H49" s="86"/>
      <c r="I49" s="88"/>
      <c r="J49" s="86"/>
      <c r="K49" s="86"/>
    </row>
    <row r="50" spans="1:11" ht="8.1" customHeight="1" x14ac:dyDescent="0.2">
      <c r="A50" s="85"/>
      <c r="B50" s="85"/>
      <c r="C50" s="85"/>
      <c r="D50" s="86"/>
      <c r="E50" s="86"/>
      <c r="F50" s="86"/>
      <c r="G50" s="86"/>
      <c r="H50" s="86"/>
      <c r="I50" s="88"/>
      <c r="J50" s="86"/>
      <c r="K50" s="86"/>
    </row>
    <row r="51" spans="1:11" ht="8.1" customHeight="1" x14ac:dyDescent="0.2">
      <c r="A51" s="85"/>
      <c r="B51" s="85"/>
      <c r="C51" s="85"/>
      <c r="D51" s="86"/>
      <c r="E51" s="86"/>
      <c r="F51" s="86"/>
      <c r="G51" s="86"/>
      <c r="H51" s="86"/>
      <c r="I51" s="88"/>
      <c r="J51" s="86"/>
      <c r="K51" s="86"/>
    </row>
    <row r="52" spans="1:11" ht="8.1" customHeight="1" x14ac:dyDescent="0.2">
      <c r="A52" s="85"/>
      <c r="B52" s="85"/>
      <c r="C52" s="85"/>
      <c r="D52" s="86"/>
      <c r="E52" s="86"/>
      <c r="F52" s="86"/>
      <c r="G52" s="86"/>
      <c r="H52" s="86"/>
      <c r="I52" s="89" t="s">
        <v>78</v>
      </c>
      <c r="J52" s="86"/>
      <c r="K52" s="86"/>
    </row>
    <row r="53" spans="1:11" ht="8.1" customHeight="1" x14ac:dyDescent="0.2">
      <c r="A53" s="85"/>
      <c r="B53" s="85"/>
      <c r="C53" s="85"/>
      <c r="D53" s="86"/>
      <c r="E53" s="86"/>
      <c r="F53" s="86"/>
      <c r="G53" s="86"/>
      <c r="H53" s="86"/>
      <c r="I53" s="89"/>
      <c r="J53" s="86"/>
      <c r="K53" s="86"/>
    </row>
    <row r="54" spans="1:11" ht="8.1" customHeight="1" x14ac:dyDescent="0.2">
      <c r="A54" s="85"/>
      <c r="B54" s="85"/>
      <c r="C54" s="85"/>
      <c r="D54" s="86" t="s">
        <v>92</v>
      </c>
      <c r="E54" s="86"/>
      <c r="F54" s="86" t="s">
        <v>90</v>
      </c>
      <c r="G54" s="86" t="s">
        <v>73</v>
      </c>
      <c r="H54" s="86" t="s">
        <v>91</v>
      </c>
      <c r="I54" s="86" t="s">
        <v>75</v>
      </c>
      <c r="J54" s="90" t="s">
        <v>83</v>
      </c>
      <c r="K54" s="86">
        <f>Таблица!D32</f>
        <v>26754.77</v>
      </c>
    </row>
    <row r="55" spans="1:11" ht="8.1" customHeight="1" x14ac:dyDescent="0.2">
      <c r="A55" s="85"/>
      <c r="B55" s="85"/>
      <c r="C55" s="85"/>
      <c r="D55" s="86"/>
      <c r="E55" s="86"/>
      <c r="F55" s="86"/>
      <c r="G55" s="86"/>
      <c r="H55" s="86"/>
      <c r="I55" s="86"/>
      <c r="J55" s="90"/>
      <c r="K55" s="86"/>
    </row>
    <row r="56" spans="1:11" ht="8.1" customHeight="1" x14ac:dyDescent="0.2">
      <c r="A56" s="85"/>
      <c r="B56" s="85"/>
      <c r="C56" s="85"/>
      <c r="D56" s="86"/>
      <c r="E56" s="86"/>
      <c r="F56" s="86"/>
      <c r="G56" s="86"/>
      <c r="H56" s="86"/>
      <c r="I56" s="86"/>
      <c r="J56" s="91" t="s">
        <v>84</v>
      </c>
      <c r="K56" s="86"/>
    </row>
    <row r="57" spans="1:11" ht="8.1" customHeight="1" x14ac:dyDescent="0.2">
      <c r="A57" s="85"/>
      <c r="B57" s="85"/>
      <c r="C57" s="85"/>
      <c r="D57" s="86"/>
      <c r="E57" s="86"/>
      <c r="F57" s="86"/>
      <c r="G57" s="86"/>
      <c r="H57" s="86"/>
      <c r="I57" s="86"/>
      <c r="J57" s="91"/>
      <c r="K57" s="86"/>
    </row>
    <row r="58" spans="1:11" ht="8.1" customHeight="1" x14ac:dyDescent="0.2">
      <c r="A58" s="85"/>
      <c r="B58" s="85"/>
      <c r="C58" s="85"/>
      <c r="D58" s="86"/>
      <c r="E58" s="86"/>
      <c r="F58" s="86"/>
      <c r="G58" s="86"/>
      <c r="H58" s="86"/>
      <c r="I58" s="86"/>
      <c r="J58" s="89" t="s">
        <v>85</v>
      </c>
      <c r="K58" s="86"/>
    </row>
    <row r="59" spans="1:11" ht="8.1" customHeight="1" x14ac:dyDescent="0.2">
      <c r="A59" s="85"/>
      <c r="B59" s="85"/>
      <c r="C59" s="85"/>
      <c r="D59" s="86"/>
      <c r="E59" s="86"/>
      <c r="F59" s="86"/>
      <c r="G59" s="86"/>
      <c r="H59" s="86"/>
      <c r="I59" s="86"/>
      <c r="J59" s="89"/>
      <c r="K59" s="86"/>
    </row>
    <row r="60" spans="1:11" ht="8.1" customHeight="1" x14ac:dyDescent="0.2">
      <c r="A60" s="85"/>
      <c r="B60" s="85"/>
      <c r="C60" s="85"/>
      <c r="D60" s="86" t="s">
        <v>93</v>
      </c>
      <c r="E60" s="86"/>
      <c r="F60" s="86" t="s">
        <v>90</v>
      </c>
      <c r="G60" s="86" t="s">
        <v>73</v>
      </c>
      <c r="H60" s="86" t="s">
        <v>91</v>
      </c>
      <c r="I60" s="88" t="s">
        <v>77</v>
      </c>
      <c r="J60" s="86" t="s">
        <v>75</v>
      </c>
      <c r="K60" s="86">
        <f>Таблица!D33</f>
        <v>23291.87</v>
      </c>
    </row>
    <row r="61" spans="1:11" ht="8.1" customHeight="1" x14ac:dyDescent="0.2">
      <c r="A61" s="85"/>
      <c r="B61" s="85"/>
      <c r="C61" s="85"/>
      <c r="D61" s="86"/>
      <c r="E61" s="86"/>
      <c r="F61" s="86"/>
      <c r="G61" s="86"/>
      <c r="H61" s="86"/>
      <c r="I61" s="88"/>
      <c r="J61" s="86"/>
      <c r="K61" s="86"/>
    </row>
    <row r="62" spans="1:11" ht="8.1" customHeight="1" x14ac:dyDescent="0.2">
      <c r="A62" s="85"/>
      <c r="B62" s="85"/>
      <c r="C62" s="85"/>
      <c r="D62" s="86"/>
      <c r="E62" s="86"/>
      <c r="F62" s="86"/>
      <c r="G62" s="86"/>
      <c r="H62" s="86"/>
      <c r="I62" s="88"/>
      <c r="J62" s="86"/>
      <c r="K62" s="86"/>
    </row>
    <row r="63" spans="1:11" ht="8.1" customHeight="1" x14ac:dyDescent="0.2">
      <c r="A63" s="85"/>
      <c r="B63" s="85"/>
      <c r="C63" s="85"/>
      <c r="D63" s="86"/>
      <c r="E63" s="86"/>
      <c r="F63" s="86"/>
      <c r="G63" s="86"/>
      <c r="H63" s="86"/>
      <c r="I63" s="88"/>
      <c r="J63" s="86"/>
      <c r="K63" s="86"/>
    </row>
    <row r="64" spans="1:11" ht="8.1" customHeight="1" x14ac:dyDescent="0.2">
      <c r="A64" s="85"/>
      <c r="B64" s="85"/>
      <c r="C64" s="85"/>
      <c r="D64" s="86"/>
      <c r="E64" s="86"/>
      <c r="F64" s="86"/>
      <c r="G64" s="86"/>
      <c r="H64" s="86"/>
      <c r="I64" s="89" t="s">
        <v>85</v>
      </c>
      <c r="J64" s="86"/>
      <c r="K64" s="86"/>
    </row>
    <row r="65" spans="1:11" ht="8.1" customHeight="1" x14ac:dyDescent="0.2">
      <c r="A65" s="85"/>
      <c r="B65" s="85"/>
      <c r="C65" s="85"/>
      <c r="D65" s="86"/>
      <c r="E65" s="86"/>
      <c r="F65" s="86"/>
      <c r="G65" s="86"/>
      <c r="H65" s="86"/>
      <c r="I65" s="89"/>
      <c r="J65" s="86"/>
      <c r="K65" s="86"/>
    </row>
    <row r="66" spans="1:11" ht="8.1" customHeight="1" x14ac:dyDescent="0.2">
      <c r="A66" s="85"/>
      <c r="B66" s="85"/>
      <c r="C66" s="85"/>
      <c r="D66" s="86" t="s">
        <v>94</v>
      </c>
      <c r="E66" s="86"/>
      <c r="F66" s="86" t="s">
        <v>90</v>
      </c>
      <c r="G66" s="86" t="s">
        <v>95</v>
      </c>
      <c r="H66" s="86" t="s">
        <v>75</v>
      </c>
      <c r="I66" s="86" t="s">
        <v>75</v>
      </c>
      <c r="J66" s="86" t="s">
        <v>75</v>
      </c>
      <c r="K66" s="86">
        <f>Таблица!D34</f>
        <v>28755.16</v>
      </c>
    </row>
    <row r="67" spans="1:11" ht="8.1" customHeight="1" x14ac:dyDescent="0.2">
      <c r="A67" s="85"/>
      <c r="B67" s="85"/>
      <c r="C67" s="85"/>
      <c r="D67" s="86"/>
      <c r="E67" s="86"/>
      <c r="F67" s="86"/>
      <c r="G67" s="86"/>
      <c r="H67" s="86"/>
      <c r="I67" s="86"/>
      <c r="J67" s="86"/>
      <c r="K67" s="86"/>
    </row>
    <row r="68" spans="1:11" ht="8.1" customHeight="1" x14ac:dyDescent="0.2">
      <c r="A68" s="85"/>
      <c r="B68" s="85"/>
      <c r="C68" s="85"/>
      <c r="D68" s="86"/>
      <c r="E68" s="86"/>
      <c r="F68" s="86"/>
      <c r="G68" s="86"/>
      <c r="H68" s="86"/>
      <c r="I68" s="86"/>
      <c r="J68" s="86"/>
      <c r="K68" s="86"/>
    </row>
    <row r="69" spans="1:11" ht="8.1" customHeight="1" x14ac:dyDescent="0.2">
      <c r="A69" s="85"/>
      <c r="B69" s="85"/>
      <c r="C69" s="85"/>
      <c r="D69" s="86"/>
      <c r="E69" s="86"/>
      <c r="F69" s="86"/>
      <c r="G69" s="86"/>
      <c r="H69" s="86"/>
      <c r="I69" s="86"/>
      <c r="J69" s="86"/>
      <c r="K69" s="86"/>
    </row>
    <row r="70" spans="1:11" ht="8.1" customHeight="1" x14ac:dyDescent="0.2">
      <c r="A70" s="85"/>
      <c r="B70" s="85"/>
      <c r="C70" s="85"/>
      <c r="D70" s="86"/>
      <c r="E70" s="86"/>
      <c r="F70" s="86"/>
      <c r="G70" s="86"/>
      <c r="H70" s="86"/>
      <c r="I70" s="86"/>
      <c r="J70" s="86"/>
      <c r="K70" s="86"/>
    </row>
    <row r="71" spans="1:11" ht="8.1" customHeight="1" x14ac:dyDescent="0.2">
      <c r="A71" s="85"/>
      <c r="B71" s="85"/>
      <c r="C71" s="85"/>
      <c r="D71" s="86"/>
      <c r="E71" s="86"/>
      <c r="F71" s="86"/>
      <c r="G71" s="86"/>
      <c r="H71" s="86"/>
      <c r="I71" s="86"/>
      <c r="J71" s="86"/>
      <c r="K71" s="86"/>
    </row>
    <row r="72" spans="1:11" ht="8.1" customHeight="1" x14ac:dyDescent="0.2">
      <c r="A72" s="85"/>
      <c r="B72" s="85"/>
      <c r="C72" s="85"/>
      <c r="D72" s="86" t="s">
        <v>96</v>
      </c>
      <c r="E72" s="86"/>
      <c r="F72" s="86" t="s">
        <v>90</v>
      </c>
      <c r="G72" s="86" t="s">
        <v>75</v>
      </c>
      <c r="H72" s="86" t="s">
        <v>97</v>
      </c>
      <c r="I72" s="88" t="s">
        <v>77</v>
      </c>
      <c r="J72" s="90" t="s">
        <v>83</v>
      </c>
      <c r="K72" s="86">
        <f>Таблица!D35</f>
        <v>21291.48</v>
      </c>
    </row>
    <row r="73" spans="1:11" ht="8.1" customHeight="1" x14ac:dyDescent="0.2">
      <c r="A73" s="85"/>
      <c r="B73" s="85"/>
      <c r="C73" s="85"/>
      <c r="D73" s="86"/>
      <c r="E73" s="86"/>
      <c r="F73" s="86"/>
      <c r="G73" s="86"/>
      <c r="H73" s="86"/>
      <c r="I73" s="88"/>
      <c r="J73" s="90"/>
      <c r="K73" s="86"/>
    </row>
    <row r="74" spans="1:11" ht="8.1" customHeight="1" x14ac:dyDescent="0.2">
      <c r="A74" s="85"/>
      <c r="B74" s="85"/>
      <c r="C74" s="85"/>
      <c r="D74" s="86"/>
      <c r="E74" s="86"/>
      <c r="F74" s="86"/>
      <c r="G74" s="86"/>
      <c r="H74" s="86"/>
      <c r="I74" s="88"/>
      <c r="J74" s="91" t="s">
        <v>84</v>
      </c>
      <c r="K74" s="86"/>
    </row>
    <row r="75" spans="1:11" ht="8.1" customHeight="1" x14ac:dyDescent="0.2">
      <c r="A75" s="85"/>
      <c r="B75" s="85"/>
      <c r="C75" s="85"/>
      <c r="D75" s="86"/>
      <c r="E75" s="86"/>
      <c r="F75" s="86"/>
      <c r="G75" s="86"/>
      <c r="H75" s="86"/>
      <c r="I75" s="88"/>
      <c r="J75" s="91"/>
      <c r="K75" s="86"/>
    </row>
    <row r="76" spans="1:11" ht="8.1" customHeight="1" x14ac:dyDescent="0.2">
      <c r="A76" s="85"/>
      <c r="B76" s="85"/>
      <c r="C76" s="85"/>
      <c r="D76" s="86"/>
      <c r="E76" s="86"/>
      <c r="F76" s="86"/>
      <c r="G76" s="86"/>
      <c r="H76" s="86"/>
      <c r="I76" s="89" t="s">
        <v>85</v>
      </c>
      <c r="J76" s="89" t="s">
        <v>85</v>
      </c>
      <c r="K76" s="86"/>
    </row>
    <row r="77" spans="1:11" ht="8.1" customHeight="1" x14ac:dyDescent="0.2">
      <c r="A77" s="85"/>
      <c r="B77" s="85"/>
      <c r="C77" s="85"/>
      <c r="D77" s="86"/>
      <c r="E77" s="86"/>
      <c r="F77" s="86"/>
      <c r="G77" s="86"/>
      <c r="H77" s="86"/>
      <c r="I77" s="89"/>
      <c r="J77" s="89"/>
      <c r="K77" s="86"/>
    </row>
    <row r="78" spans="1:11" ht="8.1" customHeight="1" x14ac:dyDescent="0.2">
      <c r="A78" s="85"/>
      <c r="B78" s="85"/>
      <c r="C78" s="85"/>
      <c r="D78" s="86" t="s">
        <v>98</v>
      </c>
      <c r="E78" s="86"/>
      <c r="F78" s="86" t="s">
        <v>90</v>
      </c>
      <c r="G78" s="86" t="s">
        <v>75</v>
      </c>
      <c r="H78" s="86" t="s">
        <v>97</v>
      </c>
      <c r="I78" s="86" t="s">
        <v>75</v>
      </c>
      <c r="J78" s="90" t="s">
        <v>83</v>
      </c>
      <c r="K78" s="86">
        <f>Таблица!D36</f>
        <v>24754.379999999997</v>
      </c>
    </row>
    <row r="79" spans="1:11" ht="8.1" customHeight="1" x14ac:dyDescent="0.2">
      <c r="A79" s="85"/>
      <c r="B79" s="85"/>
      <c r="C79" s="85"/>
      <c r="D79" s="86"/>
      <c r="E79" s="86"/>
      <c r="F79" s="86"/>
      <c r="G79" s="86"/>
      <c r="H79" s="86"/>
      <c r="I79" s="86"/>
      <c r="J79" s="90"/>
      <c r="K79" s="86"/>
    </row>
    <row r="80" spans="1:11" ht="8.1" customHeight="1" x14ac:dyDescent="0.2">
      <c r="A80" s="85"/>
      <c r="B80" s="85"/>
      <c r="C80" s="85"/>
      <c r="D80" s="86"/>
      <c r="E80" s="86"/>
      <c r="F80" s="86"/>
      <c r="G80" s="86"/>
      <c r="H80" s="86"/>
      <c r="I80" s="86"/>
      <c r="J80" s="91" t="s">
        <v>84</v>
      </c>
      <c r="K80" s="86"/>
    </row>
    <row r="81" spans="1:11" ht="8.1" customHeight="1" x14ac:dyDescent="0.2">
      <c r="A81" s="85"/>
      <c r="B81" s="85"/>
      <c r="C81" s="85"/>
      <c r="D81" s="86"/>
      <c r="E81" s="86"/>
      <c r="F81" s="86"/>
      <c r="G81" s="86"/>
      <c r="H81" s="86"/>
      <c r="I81" s="86"/>
      <c r="J81" s="91"/>
      <c r="K81" s="86"/>
    </row>
    <row r="82" spans="1:11" ht="8.1" customHeight="1" x14ac:dyDescent="0.2">
      <c r="A82" s="85"/>
      <c r="B82" s="85"/>
      <c r="C82" s="85"/>
      <c r="D82" s="86"/>
      <c r="E82" s="86"/>
      <c r="F82" s="86"/>
      <c r="G82" s="86"/>
      <c r="H82" s="86"/>
      <c r="I82" s="86"/>
      <c r="J82" s="89" t="s">
        <v>99</v>
      </c>
      <c r="K82" s="86"/>
    </row>
    <row r="83" spans="1:11" ht="8.1" customHeight="1" x14ac:dyDescent="0.2">
      <c r="A83" s="85"/>
      <c r="B83" s="85"/>
      <c r="C83" s="85"/>
      <c r="D83" s="86"/>
      <c r="E83" s="86"/>
      <c r="F83" s="86"/>
      <c r="G83" s="86"/>
      <c r="H83" s="86"/>
      <c r="I83" s="86"/>
      <c r="J83" s="89"/>
      <c r="K83" s="86"/>
    </row>
    <row r="84" spans="1:11" ht="8.1" customHeight="1" x14ac:dyDescent="0.2">
      <c r="A84" s="85"/>
      <c r="B84" s="85"/>
      <c r="C84" s="85"/>
      <c r="D84" s="86" t="s">
        <v>100</v>
      </c>
      <c r="E84" s="86"/>
      <c r="F84" s="86" t="s">
        <v>90</v>
      </c>
      <c r="G84" s="86" t="s">
        <v>75</v>
      </c>
      <c r="H84" s="86" t="s">
        <v>97</v>
      </c>
      <c r="I84" s="88" t="s">
        <v>77</v>
      </c>
      <c r="J84" s="86" t="s">
        <v>75</v>
      </c>
      <c r="K84" s="86">
        <f>Таблица!D37</f>
        <v>17828.579999999998</v>
      </c>
    </row>
    <row r="85" spans="1:11" ht="8.1" customHeight="1" x14ac:dyDescent="0.2">
      <c r="A85" s="85"/>
      <c r="B85" s="85"/>
      <c r="C85" s="85"/>
      <c r="D85" s="86"/>
      <c r="E85" s="86"/>
      <c r="F85" s="86"/>
      <c r="G85" s="86"/>
      <c r="H85" s="86"/>
      <c r="I85" s="88"/>
      <c r="J85" s="86"/>
      <c r="K85" s="86"/>
    </row>
    <row r="86" spans="1:11" ht="8.1" customHeight="1" x14ac:dyDescent="0.2">
      <c r="A86" s="85"/>
      <c r="B86" s="85"/>
      <c r="C86" s="85"/>
      <c r="D86" s="86"/>
      <c r="E86" s="86"/>
      <c r="F86" s="86"/>
      <c r="G86" s="86"/>
      <c r="H86" s="86"/>
      <c r="I86" s="88"/>
      <c r="J86" s="86"/>
      <c r="K86" s="86"/>
    </row>
    <row r="87" spans="1:11" ht="8.1" customHeight="1" x14ac:dyDescent="0.2">
      <c r="A87" s="85"/>
      <c r="B87" s="85"/>
      <c r="C87" s="85"/>
      <c r="D87" s="86"/>
      <c r="E87" s="86"/>
      <c r="F87" s="86"/>
      <c r="G87" s="86"/>
      <c r="H87" s="86"/>
      <c r="I87" s="88"/>
      <c r="J87" s="86"/>
      <c r="K87" s="86"/>
    </row>
    <row r="88" spans="1:11" ht="8.1" customHeight="1" x14ac:dyDescent="0.2">
      <c r="A88" s="85"/>
      <c r="B88" s="85"/>
      <c r="C88" s="85"/>
      <c r="D88" s="86"/>
      <c r="E88" s="86"/>
      <c r="F88" s="86"/>
      <c r="G88" s="86"/>
      <c r="H88" s="86"/>
      <c r="I88" s="89" t="s">
        <v>99</v>
      </c>
      <c r="J88" s="86"/>
      <c r="K88" s="86"/>
    </row>
    <row r="89" spans="1:11" ht="8.1" customHeight="1" x14ac:dyDescent="0.2">
      <c r="A89" s="85"/>
      <c r="B89" s="85"/>
      <c r="C89" s="85"/>
      <c r="D89" s="86"/>
      <c r="E89" s="86"/>
      <c r="F89" s="86"/>
      <c r="G89" s="86"/>
      <c r="H89" s="86"/>
      <c r="I89" s="89"/>
      <c r="J89" s="86"/>
      <c r="K89" s="86"/>
    </row>
    <row r="90" spans="1:11" ht="12.75" customHeight="1" x14ac:dyDescent="0.2">
      <c r="A90" s="92" t="s">
        <v>101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</row>
    <row r="91" spans="1:11" ht="24.75" customHeight="1" x14ac:dyDescent="0.2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</row>
  </sheetData>
  <sheetProtection selectLockedCells="1" selectUnlockedCells="1"/>
  <mergeCells count="133">
    <mergeCell ref="K84:K89"/>
    <mergeCell ref="I88:I89"/>
    <mergeCell ref="A90:K91"/>
    <mergeCell ref="K78:K83"/>
    <mergeCell ref="J80:J81"/>
    <mergeCell ref="J82:J83"/>
    <mergeCell ref="A84:C89"/>
    <mergeCell ref="D84:E89"/>
    <mergeCell ref="F84:F89"/>
    <mergeCell ref="G84:G89"/>
    <mergeCell ref="H84:H89"/>
    <mergeCell ref="I84:I87"/>
    <mergeCell ref="J84:J89"/>
    <mergeCell ref="I76:I77"/>
    <mergeCell ref="J76:J77"/>
    <mergeCell ref="A78:C83"/>
    <mergeCell ref="D78:E83"/>
    <mergeCell ref="F78:F83"/>
    <mergeCell ref="G78:G83"/>
    <mergeCell ref="H78:H83"/>
    <mergeCell ref="I78:I83"/>
    <mergeCell ref="J78:J79"/>
    <mergeCell ref="K66:K71"/>
    <mergeCell ref="A72:C77"/>
    <mergeCell ref="D72:E77"/>
    <mergeCell ref="F72:F77"/>
    <mergeCell ref="G72:G77"/>
    <mergeCell ref="H72:H77"/>
    <mergeCell ref="I72:I75"/>
    <mergeCell ref="J72:J73"/>
    <mergeCell ref="K72:K77"/>
    <mergeCell ref="J74:J75"/>
    <mergeCell ref="J60:J65"/>
    <mergeCell ref="K60:K65"/>
    <mergeCell ref="I64:I65"/>
    <mergeCell ref="A66:C71"/>
    <mergeCell ref="D66:E71"/>
    <mergeCell ref="F66:F71"/>
    <mergeCell ref="G66:G71"/>
    <mergeCell ref="H66:H71"/>
    <mergeCell ref="I66:I71"/>
    <mergeCell ref="J66:J71"/>
    <mergeCell ref="J54:J55"/>
    <mergeCell ref="K54:K59"/>
    <mergeCell ref="J56:J57"/>
    <mergeCell ref="J58:J59"/>
    <mergeCell ref="A60:C65"/>
    <mergeCell ref="D60:E65"/>
    <mergeCell ref="F60:F65"/>
    <mergeCell ref="G60:G65"/>
    <mergeCell ref="H60:H65"/>
    <mergeCell ref="I60:I63"/>
    <mergeCell ref="I52:I53"/>
    <mergeCell ref="A54:C59"/>
    <mergeCell ref="D54:E59"/>
    <mergeCell ref="F54:F59"/>
    <mergeCell ref="G54:G59"/>
    <mergeCell ref="H54:H59"/>
    <mergeCell ref="I54:I59"/>
    <mergeCell ref="K42:K47"/>
    <mergeCell ref="I46:I47"/>
    <mergeCell ref="A48:C53"/>
    <mergeCell ref="D48:E53"/>
    <mergeCell ref="F48:F53"/>
    <mergeCell ref="G48:G53"/>
    <mergeCell ref="H48:H53"/>
    <mergeCell ref="I48:I51"/>
    <mergeCell ref="J48:J53"/>
    <mergeCell ref="K48:K53"/>
    <mergeCell ref="K36:K41"/>
    <mergeCell ref="J38:J39"/>
    <mergeCell ref="J40:J41"/>
    <mergeCell ref="A42:C47"/>
    <mergeCell ref="D42:E47"/>
    <mergeCell ref="F42:F47"/>
    <mergeCell ref="G42:G47"/>
    <mergeCell ref="H42:H47"/>
    <mergeCell ref="I42:I45"/>
    <mergeCell ref="J42:J47"/>
    <mergeCell ref="J32:J33"/>
    <mergeCell ref="I34:I35"/>
    <mergeCell ref="J34:J35"/>
    <mergeCell ref="A36:C41"/>
    <mergeCell ref="D36:E41"/>
    <mergeCell ref="F36:F41"/>
    <mergeCell ref="G36:G41"/>
    <mergeCell ref="H36:H41"/>
    <mergeCell ref="I36:I41"/>
    <mergeCell ref="J36:J37"/>
    <mergeCell ref="J24:J29"/>
    <mergeCell ref="K24:K29"/>
    <mergeCell ref="A30:C35"/>
    <mergeCell ref="D30:E35"/>
    <mergeCell ref="F30:F35"/>
    <mergeCell ref="G30:G35"/>
    <mergeCell ref="H30:H35"/>
    <mergeCell ref="I30:I33"/>
    <mergeCell ref="J30:J31"/>
    <mergeCell ref="K30:K35"/>
    <mergeCell ref="A24:C29"/>
    <mergeCell ref="D24:E29"/>
    <mergeCell ref="F24:F29"/>
    <mergeCell ref="G24:G29"/>
    <mergeCell ref="H24:H29"/>
    <mergeCell ref="I24:I29"/>
    <mergeCell ref="K12:K17"/>
    <mergeCell ref="A18:C23"/>
    <mergeCell ref="D18:E23"/>
    <mergeCell ref="F18:F23"/>
    <mergeCell ref="G18:G23"/>
    <mergeCell ref="H18:H23"/>
    <mergeCell ref="I18:I21"/>
    <mergeCell ref="J18:J23"/>
    <mergeCell ref="K18:K23"/>
    <mergeCell ref="I22:I23"/>
    <mergeCell ref="A10:C11"/>
    <mergeCell ref="D10:E11"/>
    <mergeCell ref="F10:K10"/>
    <mergeCell ref="A12:C17"/>
    <mergeCell ref="D12:E17"/>
    <mergeCell ref="F12:F17"/>
    <mergeCell ref="G12:G17"/>
    <mergeCell ref="H12:H17"/>
    <mergeCell ref="I12:I17"/>
    <mergeCell ref="J12:J17"/>
    <mergeCell ref="A1:E9"/>
    <mergeCell ref="F1:K2"/>
    <mergeCell ref="F3:K4"/>
    <mergeCell ref="F5:K5"/>
    <mergeCell ref="F6:K6"/>
    <mergeCell ref="F7:K7"/>
    <mergeCell ref="F8:K8"/>
    <mergeCell ref="F9:K9"/>
  </mergeCells>
  <pageMargins left="0.59027777777777779" right="0.39374999999999999" top="0.19652777777777777" bottom="0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145" zoomScaleNormal="145" zoomScaleSheetLayoutView="100" workbookViewId="0">
      <selection sqref="A1:D9"/>
    </sheetView>
  </sheetViews>
  <sheetFormatPr defaultColWidth="11.5703125" defaultRowHeight="12.75" x14ac:dyDescent="0.2"/>
  <cols>
    <col min="1" max="6" width="8.7109375" customWidth="1"/>
    <col min="7" max="7" width="10.7109375" customWidth="1"/>
    <col min="8" max="11" width="5.7109375" customWidth="1"/>
    <col min="12" max="249" width="9.140625" customWidth="1"/>
  </cols>
  <sheetData>
    <row r="1" spans="1:11" ht="8.1" customHeight="1" x14ac:dyDescent="0.2">
      <c r="A1" s="80"/>
      <c r="B1" s="80"/>
      <c r="C1" s="80"/>
      <c r="D1" s="80"/>
      <c r="E1" s="94" t="s">
        <v>411</v>
      </c>
      <c r="F1" s="94"/>
      <c r="G1" s="94"/>
      <c r="H1" s="94"/>
      <c r="I1" s="94"/>
      <c r="J1" s="94"/>
      <c r="K1" s="94"/>
    </row>
    <row r="2" spans="1:11" ht="8.1" customHeight="1" x14ac:dyDescent="0.2">
      <c r="A2" s="80"/>
      <c r="B2" s="80"/>
      <c r="C2" s="80"/>
      <c r="D2" s="80"/>
      <c r="E2" s="94"/>
      <c r="F2" s="94"/>
      <c r="G2" s="94"/>
      <c r="H2" s="94"/>
      <c r="I2" s="94"/>
      <c r="J2" s="94"/>
      <c r="K2" s="94"/>
    </row>
    <row r="3" spans="1:11" ht="8.1" customHeight="1" x14ac:dyDescent="0.2">
      <c r="A3" s="80"/>
      <c r="B3" s="80"/>
      <c r="C3" s="80"/>
      <c r="D3" s="80"/>
      <c r="E3" s="95" t="s">
        <v>0</v>
      </c>
      <c r="F3" s="95"/>
      <c r="G3" s="95"/>
      <c r="H3" s="95"/>
      <c r="I3" s="95"/>
      <c r="J3" s="95"/>
      <c r="K3" s="95"/>
    </row>
    <row r="4" spans="1:11" ht="8.1" customHeight="1" x14ac:dyDescent="0.2">
      <c r="A4" s="80"/>
      <c r="B4" s="80"/>
      <c r="C4" s="80"/>
      <c r="D4" s="80"/>
      <c r="E4" s="95"/>
      <c r="F4" s="95"/>
      <c r="G4" s="95"/>
      <c r="H4" s="95"/>
      <c r="I4" s="95"/>
      <c r="J4" s="95"/>
      <c r="K4" s="95"/>
    </row>
    <row r="5" spans="1:11" ht="9" customHeight="1" x14ac:dyDescent="0.2">
      <c r="A5" s="80"/>
      <c r="B5" s="80"/>
      <c r="C5" s="80"/>
      <c r="D5" s="80"/>
      <c r="E5" s="95" t="s">
        <v>63</v>
      </c>
      <c r="F5" s="95"/>
      <c r="G5" s="95"/>
      <c r="H5" s="95"/>
      <c r="I5" s="95"/>
      <c r="J5" s="95"/>
      <c r="K5" s="95"/>
    </row>
    <row r="6" spans="1:11" ht="9" customHeight="1" x14ac:dyDescent="0.2">
      <c r="A6" s="80"/>
      <c r="B6" s="80"/>
      <c r="C6" s="80"/>
      <c r="D6" s="80"/>
      <c r="E6" s="95" t="s">
        <v>2</v>
      </c>
      <c r="F6" s="95"/>
      <c r="G6" s="95"/>
      <c r="H6" s="95"/>
      <c r="I6" s="95"/>
      <c r="J6" s="95"/>
      <c r="K6" s="95"/>
    </row>
    <row r="7" spans="1:11" ht="9" customHeight="1" x14ac:dyDescent="0.2">
      <c r="A7" s="80"/>
      <c r="B7" s="80"/>
      <c r="C7" s="80"/>
      <c r="D7" s="80"/>
      <c r="E7" s="95" t="s">
        <v>3</v>
      </c>
      <c r="F7" s="95"/>
      <c r="G7" s="95"/>
      <c r="H7" s="95"/>
      <c r="I7" s="95"/>
      <c r="J7" s="95"/>
      <c r="K7" s="95"/>
    </row>
    <row r="8" spans="1:11" ht="9" customHeight="1" x14ac:dyDescent="0.2">
      <c r="A8" s="80"/>
      <c r="B8" s="80"/>
      <c r="C8" s="80"/>
      <c r="D8" s="80"/>
      <c r="E8" s="95" t="s">
        <v>4</v>
      </c>
      <c r="F8" s="95"/>
      <c r="G8" s="95"/>
      <c r="H8" s="95"/>
      <c r="I8" s="95"/>
      <c r="J8" s="95"/>
      <c r="K8" s="95"/>
    </row>
    <row r="9" spans="1:11" ht="9.75" customHeight="1" x14ac:dyDescent="0.2">
      <c r="A9" s="80"/>
      <c r="B9" s="80"/>
      <c r="C9" s="80"/>
      <c r="D9" s="80"/>
      <c r="E9" s="95" t="s">
        <v>5</v>
      </c>
      <c r="F9" s="95"/>
      <c r="G9" s="95"/>
      <c r="H9" s="95"/>
      <c r="I9" s="95"/>
      <c r="J9" s="95"/>
      <c r="K9" s="95"/>
    </row>
    <row r="10" spans="1:11" s="13" customFormat="1" ht="12" customHeight="1" x14ac:dyDescent="0.2">
      <c r="A10" s="84" t="s">
        <v>6</v>
      </c>
      <c r="B10" s="84"/>
      <c r="C10" s="84" t="s">
        <v>7</v>
      </c>
      <c r="D10" s="84"/>
      <c r="E10" s="84" t="s">
        <v>102</v>
      </c>
      <c r="F10" s="84"/>
      <c r="G10" s="12" t="s">
        <v>9</v>
      </c>
      <c r="H10" s="84" t="s">
        <v>10</v>
      </c>
      <c r="I10" s="84"/>
      <c r="J10" s="84" t="s">
        <v>11</v>
      </c>
      <c r="K10" s="84"/>
    </row>
    <row r="11" spans="1:11" s="13" customFormat="1" ht="12" customHeight="1" x14ac:dyDescent="0.2">
      <c r="A11" s="66" t="s">
        <v>103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8.1" customHeight="1" x14ac:dyDescent="0.2">
      <c r="A12" s="76"/>
      <c r="B12" s="76"/>
      <c r="C12" s="87" t="s">
        <v>104</v>
      </c>
      <c r="D12" s="87"/>
      <c r="E12" s="87" t="s">
        <v>105</v>
      </c>
      <c r="F12" s="87"/>
      <c r="G12" s="69">
        <v>63</v>
      </c>
      <c r="H12" s="69">
        <v>9.4100000000000003E-2</v>
      </c>
      <c r="I12" s="69"/>
      <c r="J12" s="85">
        <f>Таблица!D39</f>
        <v>7501.7599999999993</v>
      </c>
      <c r="K12" s="85"/>
    </row>
    <row r="13" spans="1:11" ht="8.1" customHeight="1" x14ac:dyDescent="0.2">
      <c r="A13" s="76"/>
      <c r="B13" s="76"/>
      <c r="C13" s="87"/>
      <c r="D13" s="87"/>
      <c r="E13" s="87"/>
      <c r="F13" s="87"/>
      <c r="G13" s="69"/>
      <c r="H13" s="69"/>
      <c r="I13" s="69"/>
      <c r="J13" s="85"/>
      <c r="K13" s="85"/>
    </row>
    <row r="14" spans="1:11" ht="8.1" customHeight="1" x14ac:dyDescent="0.2">
      <c r="A14" s="76"/>
      <c r="B14" s="76"/>
      <c r="C14" s="87" t="s">
        <v>106</v>
      </c>
      <c r="D14" s="87"/>
      <c r="E14" s="87" t="s">
        <v>107</v>
      </c>
      <c r="F14" s="87"/>
      <c r="G14" s="75">
        <v>76</v>
      </c>
      <c r="H14" s="75">
        <v>9.35E-2</v>
      </c>
      <c r="I14" s="75"/>
      <c r="J14" s="85">
        <f>Таблица!D40</f>
        <v>8126.5099999999993</v>
      </c>
      <c r="K14" s="85"/>
    </row>
    <row r="15" spans="1:11" ht="8.1" customHeight="1" x14ac:dyDescent="0.2">
      <c r="A15" s="76"/>
      <c r="B15" s="76"/>
      <c r="C15" s="87"/>
      <c r="D15" s="87"/>
      <c r="E15" s="87"/>
      <c r="F15" s="87"/>
      <c r="G15" s="75"/>
      <c r="H15" s="75"/>
      <c r="I15" s="75"/>
      <c r="J15" s="85"/>
      <c r="K15" s="85"/>
    </row>
    <row r="16" spans="1:11" ht="8.1" customHeight="1" x14ac:dyDescent="0.2">
      <c r="A16" s="76"/>
      <c r="B16" s="76"/>
      <c r="C16" s="87" t="s">
        <v>108</v>
      </c>
      <c r="D16" s="87"/>
      <c r="E16" s="87" t="s">
        <v>109</v>
      </c>
      <c r="F16" s="87"/>
      <c r="G16" s="75">
        <v>82</v>
      </c>
      <c r="H16" s="75">
        <v>9.7299999999999998E-2</v>
      </c>
      <c r="I16" s="75"/>
      <c r="J16" s="85">
        <f>Таблица!D41</f>
        <v>8751.26</v>
      </c>
      <c r="K16" s="85"/>
    </row>
    <row r="17" spans="1:11" ht="8.1" customHeight="1" x14ac:dyDescent="0.2">
      <c r="A17" s="76"/>
      <c r="B17" s="76"/>
      <c r="C17" s="87"/>
      <c r="D17" s="87"/>
      <c r="E17" s="87"/>
      <c r="F17" s="87"/>
      <c r="G17" s="75"/>
      <c r="H17" s="75"/>
      <c r="I17" s="75"/>
      <c r="J17" s="85"/>
      <c r="K17" s="85"/>
    </row>
    <row r="18" spans="1:11" ht="11.25" customHeight="1" x14ac:dyDescent="0.2">
      <c r="A18" s="66" t="s">
        <v>110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8.1" customHeight="1" x14ac:dyDescent="0.2">
      <c r="A19" s="85"/>
      <c r="B19" s="85"/>
      <c r="C19" s="87" t="s">
        <v>111</v>
      </c>
      <c r="D19" s="87"/>
      <c r="E19" s="87" t="s">
        <v>112</v>
      </c>
      <c r="F19" s="87"/>
      <c r="G19" s="69">
        <v>117</v>
      </c>
      <c r="H19" s="69">
        <v>0.20599999999999999</v>
      </c>
      <c r="I19" s="69"/>
      <c r="J19" s="70">
        <f>Таблица!D42</f>
        <v>13752.83</v>
      </c>
      <c r="K19" s="70"/>
    </row>
    <row r="20" spans="1:11" ht="8.1" customHeight="1" x14ac:dyDescent="0.2">
      <c r="A20" s="85"/>
      <c r="B20" s="85"/>
      <c r="C20" s="87"/>
      <c r="D20" s="87"/>
      <c r="E20" s="87"/>
      <c r="F20" s="87"/>
      <c r="G20" s="69"/>
      <c r="H20" s="69"/>
      <c r="I20" s="69"/>
      <c r="J20" s="70"/>
      <c r="K20" s="70"/>
    </row>
    <row r="21" spans="1:11" ht="8.1" customHeight="1" x14ac:dyDescent="0.2">
      <c r="A21" s="85"/>
      <c r="B21" s="85"/>
      <c r="C21" s="87"/>
      <c r="D21" s="87"/>
      <c r="E21" s="87"/>
      <c r="F21" s="87"/>
      <c r="G21" s="69"/>
      <c r="H21" s="69"/>
      <c r="I21" s="69"/>
      <c r="J21" s="70"/>
      <c r="K21" s="70"/>
    </row>
    <row r="22" spans="1:11" ht="8.1" customHeight="1" x14ac:dyDescent="0.2">
      <c r="A22" s="85"/>
      <c r="B22" s="85"/>
      <c r="C22" s="87"/>
      <c r="D22" s="87"/>
      <c r="E22" s="87"/>
      <c r="F22" s="87"/>
      <c r="G22" s="69"/>
      <c r="H22" s="69"/>
      <c r="I22" s="69"/>
      <c r="J22" s="70"/>
      <c r="K22" s="70"/>
    </row>
    <row r="23" spans="1:11" ht="8.1" customHeight="1" x14ac:dyDescent="0.2">
      <c r="A23" s="85"/>
      <c r="B23" s="85"/>
      <c r="C23" s="87"/>
      <c r="D23" s="87"/>
      <c r="E23" s="87"/>
      <c r="F23" s="87"/>
      <c r="G23" s="69"/>
      <c r="H23" s="69"/>
      <c r="I23" s="69"/>
      <c r="J23" s="70"/>
      <c r="K23" s="70"/>
    </row>
    <row r="24" spans="1:11" ht="8.1" customHeight="1" x14ac:dyDescent="0.2">
      <c r="A24" s="85"/>
      <c r="B24" s="85"/>
      <c r="C24" s="87"/>
      <c r="D24" s="87"/>
      <c r="E24" s="87"/>
      <c r="F24" s="87"/>
      <c r="G24" s="69"/>
      <c r="H24" s="69"/>
      <c r="I24" s="69"/>
      <c r="J24" s="70"/>
      <c r="K24" s="70"/>
    </row>
    <row r="25" spans="1:11" ht="8.1" customHeight="1" x14ac:dyDescent="0.2">
      <c r="A25" s="85"/>
      <c r="B25" s="85"/>
      <c r="C25" s="87" t="s">
        <v>113</v>
      </c>
      <c r="D25" s="87"/>
      <c r="E25" s="87" t="s">
        <v>114</v>
      </c>
      <c r="F25" s="87"/>
      <c r="G25" s="69">
        <v>78</v>
      </c>
      <c r="H25" s="69">
        <v>0.13400000000000001</v>
      </c>
      <c r="I25" s="69"/>
      <c r="J25" s="70">
        <f>Таблица!D43</f>
        <v>10001.949999999999</v>
      </c>
      <c r="K25" s="70"/>
    </row>
    <row r="26" spans="1:11" ht="8.1" customHeight="1" x14ac:dyDescent="0.2">
      <c r="A26" s="85"/>
      <c r="B26" s="85"/>
      <c r="C26" s="87"/>
      <c r="D26" s="87"/>
      <c r="E26" s="87"/>
      <c r="F26" s="87"/>
      <c r="G26" s="69"/>
      <c r="H26" s="69"/>
      <c r="I26" s="69"/>
      <c r="J26" s="70"/>
      <c r="K26" s="70"/>
    </row>
    <row r="27" spans="1:11" ht="8.1" customHeight="1" x14ac:dyDescent="0.2">
      <c r="A27" s="85"/>
      <c r="B27" s="85"/>
      <c r="C27" s="87"/>
      <c r="D27" s="87"/>
      <c r="E27" s="87"/>
      <c r="F27" s="87"/>
      <c r="G27" s="69"/>
      <c r="H27" s="69"/>
      <c r="I27" s="69"/>
      <c r="J27" s="70"/>
      <c r="K27" s="70"/>
    </row>
    <row r="28" spans="1:11" ht="8.1" customHeight="1" x14ac:dyDescent="0.2">
      <c r="A28" s="85"/>
      <c r="B28" s="85"/>
      <c r="C28" s="87"/>
      <c r="D28" s="87"/>
      <c r="E28" s="87"/>
      <c r="F28" s="87"/>
      <c r="G28" s="69"/>
      <c r="H28" s="69"/>
      <c r="I28" s="69"/>
      <c r="J28" s="70"/>
      <c r="K28" s="70"/>
    </row>
    <row r="29" spans="1:11" ht="8.1" customHeight="1" x14ac:dyDescent="0.2">
      <c r="A29" s="85"/>
      <c r="B29" s="85"/>
      <c r="C29" s="87"/>
      <c r="D29" s="87"/>
      <c r="E29" s="87"/>
      <c r="F29" s="87"/>
      <c r="G29" s="69"/>
      <c r="H29" s="69"/>
      <c r="I29" s="69"/>
      <c r="J29" s="70"/>
      <c r="K29" s="70"/>
    </row>
    <row r="30" spans="1:11" ht="8.1" customHeight="1" x14ac:dyDescent="0.2">
      <c r="A30" s="85"/>
      <c r="B30" s="85"/>
      <c r="C30" s="87"/>
      <c r="D30" s="87"/>
      <c r="E30" s="87"/>
      <c r="F30" s="87"/>
      <c r="G30" s="69"/>
      <c r="H30" s="69"/>
      <c r="I30" s="69"/>
      <c r="J30" s="70"/>
      <c r="K30" s="70"/>
    </row>
    <row r="31" spans="1:11" ht="8.1" customHeight="1" x14ac:dyDescent="0.2">
      <c r="A31" s="85"/>
      <c r="B31" s="85"/>
      <c r="C31" s="87" t="s">
        <v>115</v>
      </c>
      <c r="D31" s="87"/>
      <c r="E31" s="87" t="s">
        <v>116</v>
      </c>
      <c r="F31" s="87"/>
      <c r="G31" s="69">
        <v>39</v>
      </c>
      <c r="H31" s="69">
        <v>7.1999999999999995E-2</v>
      </c>
      <c r="I31" s="69"/>
      <c r="J31" s="70">
        <f>Таблица!D45</f>
        <v>3750.8799999999997</v>
      </c>
      <c r="K31" s="70"/>
    </row>
    <row r="32" spans="1:11" ht="8.1" customHeight="1" x14ac:dyDescent="0.2">
      <c r="A32" s="85"/>
      <c r="B32" s="85"/>
      <c r="C32" s="87"/>
      <c r="D32" s="87"/>
      <c r="E32" s="87"/>
      <c r="F32" s="87"/>
      <c r="G32" s="69"/>
      <c r="H32" s="69"/>
      <c r="I32" s="69"/>
      <c r="J32" s="70"/>
      <c r="K32" s="70"/>
    </row>
    <row r="33" spans="1:11" ht="8.1" customHeight="1" x14ac:dyDescent="0.2">
      <c r="A33" s="85"/>
      <c r="B33" s="85"/>
      <c r="C33" s="87"/>
      <c r="D33" s="87"/>
      <c r="E33" s="87"/>
      <c r="F33" s="87"/>
      <c r="G33" s="69"/>
      <c r="H33" s="69"/>
      <c r="I33" s="69"/>
      <c r="J33" s="70"/>
      <c r="K33" s="70"/>
    </row>
    <row r="34" spans="1:11" ht="8.1" customHeight="1" x14ac:dyDescent="0.2">
      <c r="A34" s="85"/>
      <c r="B34" s="85"/>
      <c r="C34" s="87"/>
      <c r="D34" s="87"/>
      <c r="E34" s="87"/>
      <c r="F34" s="87"/>
      <c r="G34" s="69"/>
      <c r="H34" s="69"/>
      <c r="I34" s="69"/>
      <c r="J34" s="70"/>
      <c r="K34" s="70"/>
    </row>
    <row r="35" spans="1:11" ht="8.1" customHeight="1" x14ac:dyDescent="0.2">
      <c r="A35" s="85"/>
      <c r="B35" s="85"/>
      <c r="C35" s="87"/>
      <c r="D35" s="87"/>
      <c r="E35" s="87"/>
      <c r="F35" s="87"/>
      <c r="G35" s="69"/>
      <c r="H35" s="69"/>
      <c r="I35" s="69"/>
      <c r="J35" s="70"/>
      <c r="K35" s="70"/>
    </row>
    <row r="36" spans="1:11" ht="8.1" customHeight="1" x14ac:dyDescent="0.2">
      <c r="A36" s="85"/>
      <c r="B36" s="85"/>
      <c r="C36" s="87"/>
      <c r="D36" s="87"/>
      <c r="E36" s="87"/>
      <c r="F36" s="87"/>
      <c r="G36" s="69"/>
      <c r="H36" s="69"/>
      <c r="I36" s="69"/>
      <c r="J36" s="70"/>
      <c r="K36" s="70"/>
    </row>
    <row r="37" spans="1:11" ht="8.1" customHeight="1" x14ac:dyDescent="0.2">
      <c r="A37" s="105" t="s">
        <v>118</v>
      </c>
      <c r="B37" s="106"/>
      <c r="C37" s="111" t="s">
        <v>117</v>
      </c>
      <c r="D37" s="112"/>
      <c r="E37" s="111" t="s">
        <v>112</v>
      </c>
      <c r="F37" s="112"/>
      <c r="G37" s="96">
        <f>(G49*4)+G43</f>
        <v>98</v>
      </c>
      <c r="H37" s="99">
        <f>(H49*4)+H43</f>
        <v>0.26</v>
      </c>
      <c r="I37" s="100"/>
      <c r="J37" s="120">
        <f>Таблица!D46</f>
        <v>20704.809999999998</v>
      </c>
      <c r="K37" s="121"/>
    </row>
    <row r="38" spans="1:11" ht="8.1" customHeight="1" x14ac:dyDescent="0.2">
      <c r="A38" s="107"/>
      <c r="B38" s="108"/>
      <c r="C38" s="113"/>
      <c r="D38" s="114"/>
      <c r="E38" s="113"/>
      <c r="F38" s="114"/>
      <c r="G38" s="97"/>
      <c r="H38" s="101"/>
      <c r="I38" s="102"/>
      <c r="J38" s="122"/>
      <c r="K38" s="123"/>
    </row>
    <row r="39" spans="1:11" ht="8.1" customHeight="1" x14ac:dyDescent="0.2">
      <c r="A39" s="107"/>
      <c r="B39" s="108"/>
      <c r="C39" s="115"/>
      <c r="D39" s="116"/>
      <c r="E39" s="115"/>
      <c r="F39" s="116"/>
      <c r="G39" s="98"/>
      <c r="H39" s="103"/>
      <c r="I39" s="104"/>
      <c r="J39" s="124"/>
      <c r="K39" s="125"/>
    </row>
    <row r="40" spans="1:11" ht="8.1" customHeight="1" x14ac:dyDescent="0.2">
      <c r="A40" s="107"/>
      <c r="B40" s="108"/>
      <c r="C40" s="111" t="s">
        <v>453</v>
      </c>
      <c r="D40" s="112"/>
      <c r="E40" s="111" t="s">
        <v>454</v>
      </c>
      <c r="F40" s="112"/>
      <c r="G40" s="96">
        <f>(G49*4)+G46</f>
        <v>76</v>
      </c>
      <c r="H40" s="99">
        <f>(H49*4)+H46</f>
        <v>0.2</v>
      </c>
      <c r="I40" s="100"/>
      <c r="J40" s="120">
        <f>Таблица!D47</f>
        <v>18204.62</v>
      </c>
      <c r="K40" s="121"/>
    </row>
    <row r="41" spans="1:11" ht="8.1" customHeight="1" x14ac:dyDescent="0.2">
      <c r="A41" s="107"/>
      <c r="B41" s="108"/>
      <c r="C41" s="113"/>
      <c r="D41" s="114"/>
      <c r="E41" s="113"/>
      <c r="F41" s="114"/>
      <c r="G41" s="97"/>
      <c r="H41" s="101"/>
      <c r="I41" s="102"/>
      <c r="J41" s="122"/>
      <c r="K41" s="123"/>
    </row>
    <row r="42" spans="1:11" ht="8.1" customHeight="1" x14ac:dyDescent="0.2">
      <c r="A42" s="107"/>
      <c r="B42" s="108"/>
      <c r="C42" s="115"/>
      <c r="D42" s="116"/>
      <c r="E42" s="115"/>
      <c r="F42" s="116"/>
      <c r="G42" s="98"/>
      <c r="H42" s="103"/>
      <c r="I42" s="104"/>
      <c r="J42" s="124"/>
      <c r="K42" s="125"/>
    </row>
    <row r="43" spans="1:11" ht="7.5" customHeight="1" x14ac:dyDescent="0.2">
      <c r="A43" s="107"/>
      <c r="B43" s="108"/>
      <c r="C43" s="111" t="s">
        <v>320</v>
      </c>
      <c r="D43" s="112"/>
      <c r="E43" s="111" t="s">
        <v>114</v>
      </c>
      <c r="F43" s="112"/>
      <c r="G43" s="96">
        <v>70</v>
      </c>
      <c r="H43" s="99">
        <v>0.14000000000000001</v>
      </c>
      <c r="I43" s="100"/>
      <c r="J43" s="120">
        <f>Таблица!D43</f>
        <v>10001.949999999999</v>
      </c>
      <c r="K43" s="121"/>
    </row>
    <row r="44" spans="1:11" ht="7.5" customHeight="1" x14ac:dyDescent="0.2">
      <c r="A44" s="107"/>
      <c r="B44" s="108"/>
      <c r="C44" s="113"/>
      <c r="D44" s="114"/>
      <c r="E44" s="113"/>
      <c r="F44" s="114"/>
      <c r="G44" s="97"/>
      <c r="H44" s="101"/>
      <c r="I44" s="102"/>
      <c r="J44" s="122"/>
      <c r="K44" s="123"/>
    </row>
    <row r="45" spans="1:11" ht="7.5" customHeight="1" x14ac:dyDescent="0.2">
      <c r="A45" s="107"/>
      <c r="B45" s="108"/>
      <c r="C45" s="115"/>
      <c r="D45" s="116"/>
      <c r="E45" s="115"/>
      <c r="F45" s="116"/>
      <c r="G45" s="98"/>
      <c r="H45" s="103"/>
      <c r="I45" s="104"/>
      <c r="J45" s="124"/>
      <c r="K45" s="125"/>
    </row>
    <row r="46" spans="1:11" ht="7.5" customHeight="1" x14ac:dyDescent="0.2">
      <c r="A46" s="107"/>
      <c r="B46" s="108"/>
      <c r="C46" s="111" t="s">
        <v>456</v>
      </c>
      <c r="D46" s="112"/>
      <c r="E46" s="111" t="s">
        <v>455</v>
      </c>
      <c r="F46" s="112"/>
      <c r="G46" s="96">
        <v>48</v>
      </c>
      <c r="H46" s="99">
        <v>0.08</v>
      </c>
      <c r="I46" s="100"/>
      <c r="J46" s="120">
        <f>Таблица!D44</f>
        <v>7501.7599999999993</v>
      </c>
      <c r="K46" s="121"/>
    </row>
    <row r="47" spans="1:11" ht="7.5" customHeight="1" x14ac:dyDescent="0.2">
      <c r="A47" s="107"/>
      <c r="B47" s="108"/>
      <c r="C47" s="113"/>
      <c r="D47" s="114"/>
      <c r="E47" s="113"/>
      <c r="F47" s="114"/>
      <c r="G47" s="97"/>
      <c r="H47" s="101"/>
      <c r="I47" s="102"/>
      <c r="J47" s="122"/>
      <c r="K47" s="123"/>
    </row>
    <row r="48" spans="1:11" ht="7.5" customHeight="1" x14ac:dyDescent="0.2">
      <c r="A48" s="107"/>
      <c r="B48" s="108"/>
      <c r="C48" s="115"/>
      <c r="D48" s="116"/>
      <c r="E48" s="115"/>
      <c r="F48" s="116"/>
      <c r="G48" s="98"/>
      <c r="H48" s="103"/>
      <c r="I48" s="104"/>
      <c r="J48" s="124"/>
      <c r="K48" s="125"/>
    </row>
    <row r="49" spans="1:11" ht="7.5" customHeight="1" x14ac:dyDescent="0.2">
      <c r="A49" s="107"/>
      <c r="B49" s="108"/>
      <c r="C49" s="87" t="s">
        <v>395</v>
      </c>
      <c r="D49" s="87"/>
      <c r="E49" s="87" t="s">
        <v>39</v>
      </c>
      <c r="F49" s="87"/>
      <c r="G49" s="69">
        <v>7</v>
      </c>
      <c r="H49" s="69">
        <v>0.03</v>
      </c>
      <c r="I49" s="69"/>
      <c r="J49" s="70">
        <f>Таблица!D96*4</f>
        <v>10700.48</v>
      </c>
      <c r="K49" s="70"/>
    </row>
    <row r="50" spans="1:11" ht="7.5" customHeight="1" x14ac:dyDescent="0.2">
      <c r="A50" s="107"/>
      <c r="B50" s="108"/>
      <c r="C50" s="87"/>
      <c r="D50" s="87"/>
      <c r="E50" s="87"/>
      <c r="F50" s="87"/>
      <c r="G50" s="69"/>
      <c r="H50" s="69"/>
      <c r="I50" s="69"/>
      <c r="J50" s="70"/>
      <c r="K50" s="70"/>
    </row>
    <row r="51" spans="1:11" ht="7.5" customHeight="1" x14ac:dyDescent="0.2">
      <c r="A51" s="107"/>
      <c r="B51" s="108"/>
      <c r="C51" s="87"/>
      <c r="D51" s="87"/>
      <c r="E51" s="87"/>
      <c r="F51" s="87"/>
      <c r="G51" s="69"/>
      <c r="H51" s="69"/>
      <c r="I51" s="69"/>
      <c r="J51" s="70"/>
      <c r="K51" s="70"/>
    </row>
    <row r="52" spans="1:11" ht="7.5" customHeight="1" x14ac:dyDescent="0.2">
      <c r="A52" s="107"/>
      <c r="B52" s="108"/>
      <c r="C52" s="87"/>
      <c r="D52" s="87"/>
      <c r="E52" s="87"/>
      <c r="F52" s="87"/>
      <c r="G52" s="69"/>
      <c r="H52" s="69"/>
      <c r="I52" s="69"/>
      <c r="J52" s="70"/>
      <c r="K52" s="70"/>
    </row>
    <row r="53" spans="1:11" ht="8.1" customHeight="1" x14ac:dyDescent="0.2">
      <c r="A53" s="107"/>
      <c r="B53" s="108"/>
      <c r="C53" s="87"/>
      <c r="D53" s="87"/>
      <c r="E53" s="87"/>
      <c r="F53" s="87"/>
      <c r="G53" s="69"/>
      <c r="H53" s="69"/>
      <c r="I53" s="69"/>
      <c r="J53" s="70"/>
      <c r="K53" s="70"/>
    </row>
    <row r="54" spans="1:11" ht="8.1" customHeight="1" x14ac:dyDescent="0.2">
      <c r="A54" s="109"/>
      <c r="B54" s="110"/>
      <c r="C54" s="87"/>
      <c r="D54" s="87"/>
      <c r="E54" s="87"/>
      <c r="F54" s="87"/>
      <c r="G54" s="69"/>
      <c r="H54" s="69"/>
      <c r="I54" s="69"/>
      <c r="J54" s="70"/>
      <c r="K54" s="70"/>
    </row>
    <row r="55" spans="1:11" ht="10.5" customHeight="1" x14ac:dyDescent="0.2">
      <c r="A55" s="66" t="s">
        <v>119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 ht="8.1" customHeight="1" x14ac:dyDescent="0.2">
      <c r="A56" s="71"/>
      <c r="B56" s="71"/>
      <c r="C56" s="90" t="s">
        <v>120</v>
      </c>
      <c r="D56" s="90"/>
      <c r="E56" s="87" t="s">
        <v>121</v>
      </c>
      <c r="F56" s="87"/>
      <c r="G56" s="96">
        <v>54</v>
      </c>
      <c r="H56" s="96">
        <v>8.8300000000000003E-2</v>
      </c>
      <c r="I56" s="96"/>
      <c r="J56" s="70">
        <f>Таблица!D48</f>
        <v>5438.3</v>
      </c>
      <c r="K56" s="70"/>
    </row>
    <row r="57" spans="1:11" ht="8.1" customHeight="1" x14ac:dyDescent="0.2">
      <c r="A57" s="71"/>
      <c r="B57" s="71"/>
      <c r="C57" s="90"/>
      <c r="D57" s="90"/>
      <c r="E57" s="87"/>
      <c r="F57" s="87"/>
      <c r="G57" s="96"/>
      <c r="H57" s="96"/>
      <c r="I57" s="96"/>
      <c r="J57" s="70"/>
      <c r="K57" s="70"/>
    </row>
    <row r="58" spans="1:11" ht="8.1" customHeight="1" x14ac:dyDescent="0.2">
      <c r="A58" s="71"/>
      <c r="B58" s="71"/>
      <c r="C58" s="90"/>
      <c r="D58" s="90"/>
      <c r="E58" s="87"/>
      <c r="F58" s="87"/>
      <c r="G58" s="96"/>
      <c r="H58" s="96"/>
      <c r="I58" s="96"/>
      <c r="J58" s="70"/>
      <c r="K58" s="70"/>
    </row>
    <row r="59" spans="1:11" ht="8.1" customHeight="1" x14ac:dyDescent="0.2">
      <c r="A59" s="71"/>
      <c r="B59" s="71"/>
      <c r="C59" s="117" t="s">
        <v>122</v>
      </c>
      <c r="D59" s="117"/>
      <c r="E59" s="87"/>
      <c r="F59" s="87"/>
      <c r="G59" s="98" t="s">
        <v>123</v>
      </c>
      <c r="H59" s="98" t="s">
        <v>124</v>
      </c>
      <c r="I59" s="98"/>
      <c r="J59" s="70"/>
      <c r="K59" s="70"/>
    </row>
    <row r="60" spans="1:11" ht="8.1" customHeight="1" x14ac:dyDescent="0.2">
      <c r="A60" s="71"/>
      <c r="B60" s="71"/>
      <c r="C60" s="118"/>
      <c r="D60" s="118"/>
      <c r="E60" s="87"/>
      <c r="F60" s="87"/>
      <c r="G60" s="98"/>
      <c r="H60" s="98"/>
      <c r="I60" s="98"/>
      <c r="J60" s="70"/>
      <c r="K60" s="70"/>
    </row>
    <row r="61" spans="1:11" ht="8.1" customHeight="1" x14ac:dyDescent="0.2">
      <c r="A61" s="71"/>
      <c r="B61" s="71"/>
      <c r="C61" s="118"/>
      <c r="D61" s="118"/>
      <c r="E61" s="87"/>
      <c r="F61" s="87"/>
      <c r="G61" s="98"/>
      <c r="H61" s="98"/>
      <c r="I61" s="98"/>
      <c r="J61" s="70"/>
      <c r="K61" s="70"/>
    </row>
    <row r="62" spans="1:11" ht="8.1" customHeight="1" x14ac:dyDescent="0.2">
      <c r="A62" s="71"/>
      <c r="B62" s="71"/>
      <c r="C62" s="90" t="s">
        <v>125</v>
      </c>
      <c r="D62" s="90"/>
      <c r="E62" s="87" t="s">
        <v>126</v>
      </c>
      <c r="F62" s="87"/>
      <c r="G62" s="96">
        <v>35</v>
      </c>
      <c r="H62" s="96">
        <v>5.5199999999999999E-2</v>
      </c>
      <c r="I62" s="96"/>
      <c r="J62" s="70">
        <f>Таблица!D49</f>
        <v>4875.4299999999994</v>
      </c>
      <c r="K62" s="70"/>
    </row>
    <row r="63" spans="1:11" ht="8.1" customHeight="1" x14ac:dyDescent="0.2">
      <c r="A63" s="71"/>
      <c r="B63" s="71"/>
      <c r="C63" s="90"/>
      <c r="D63" s="90"/>
      <c r="E63" s="87"/>
      <c r="F63" s="87"/>
      <c r="G63" s="96"/>
      <c r="H63" s="96"/>
      <c r="I63" s="96"/>
      <c r="J63" s="70"/>
      <c r="K63" s="70"/>
    </row>
    <row r="64" spans="1:11" ht="8.1" customHeight="1" x14ac:dyDescent="0.2">
      <c r="A64" s="71"/>
      <c r="B64" s="71"/>
      <c r="C64" s="90"/>
      <c r="D64" s="90"/>
      <c r="E64" s="87"/>
      <c r="F64" s="87"/>
      <c r="G64" s="96"/>
      <c r="H64" s="96"/>
      <c r="I64" s="96"/>
      <c r="J64" s="70"/>
      <c r="K64" s="70"/>
    </row>
    <row r="65" spans="1:11" ht="8.1" customHeight="1" x14ac:dyDescent="0.2">
      <c r="A65" s="71"/>
      <c r="B65" s="71"/>
      <c r="C65" s="117" t="s">
        <v>122</v>
      </c>
      <c r="D65" s="117"/>
      <c r="E65" s="87"/>
      <c r="F65" s="87"/>
      <c r="G65" s="98" t="s">
        <v>123</v>
      </c>
      <c r="H65" s="98" t="s">
        <v>124</v>
      </c>
      <c r="I65" s="98"/>
      <c r="J65" s="70"/>
      <c r="K65" s="70"/>
    </row>
    <row r="66" spans="1:11" ht="8.1" customHeight="1" x14ac:dyDescent="0.2">
      <c r="A66" s="71"/>
      <c r="B66" s="71"/>
      <c r="C66" s="118"/>
      <c r="D66" s="118"/>
      <c r="E66" s="87"/>
      <c r="F66" s="87"/>
      <c r="G66" s="98"/>
      <c r="H66" s="98"/>
      <c r="I66" s="98"/>
      <c r="J66" s="70"/>
      <c r="K66" s="70"/>
    </row>
    <row r="67" spans="1:11" ht="8.1" customHeight="1" x14ac:dyDescent="0.2">
      <c r="A67" s="71"/>
      <c r="B67" s="71"/>
      <c r="C67" s="118"/>
      <c r="D67" s="118"/>
      <c r="E67" s="87"/>
      <c r="F67" s="87"/>
      <c r="G67" s="98"/>
      <c r="H67" s="98"/>
      <c r="I67" s="98"/>
      <c r="J67" s="70"/>
      <c r="K67" s="70"/>
    </row>
    <row r="68" spans="1:11" ht="8.1" customHeight="1" x14ac:dyDescent="0.2">
      <c r="A68" s="76"/>
      <c r="B68" s="76"/>
      <c r="C68" s="87" t="s">
        <v>127</v>
      </c>
      <c r="D68" s="87"/>
      <c r="E68" s="87" t="s">
        <v>128</v>
      </c>
      <c r="F68" s="87"/>
      <c r="G68" s="69">
        <v>61</v>
      </c>
      <c r="H68" s="69">
        <v>8.2500000000000004E-2</v>
      </c>
      <c r="I68" s="69"/>
      <c r="J68" s="70">
        <f>Таблица!D50</f>
        <v>7250.67</v>
      </c>
      <c r="K68" s="70"/>
    </row>
    <row r="69" spans="1:11" ht="8.1" customHeight="1" x14ac:dyDescent="0.2">
      <c r="A69" s="76"/>
      <c r="B69" s="76"/>
      <c r="C69" s="87"/>
      <c r="D69" s="87"/>
      <c r="E69" s="87"/>
      <c r="F69" s="87"/>
      <c r="G69" s="69"/>
      <c r="H69" s="69"/>
      <c r="I69" s="69"/>
      <c r="J69" s="70"/>
      <c r="K69" s="70"/>
    </row>
    <row r="70" spans="1:11" ht="8.1" customHeight="1" x14ac:dyDescent="0.2">
      <c r="A70" s="76"/>
      <c r="B70" s="76"/>
      <c r="C70" s="87"/>
      <c r="D70" s="87"/>
      <c r="E70" s="87"/>
      <c r="F70" s="87"/>
      <c r="G70" s="69"/>
      <c r="H70" s="69"/>
      <c r="I70" s="69"/>
      <c r="J70" s="70"/>
      <c r="K70" s="70"/>
    </row>
    <row r="71" spans="1:11" ht="8.1" customHeight="1" x14ac:dyDescent="0.2">
      <c r="A71" s="76"/>
      <c r="B71" s="76"/>
      <c r="C71" s="87"/>
      <c r="D71" s="87"/>
      <c r="E71" s="87"/>
      <c r="F71" s="87"/>
      <c r="G71" s="69"/>
      <c r="H71" s="69"/>
      <c r="I71" s="69"/>
      <c r="J71" s="70"/>
      <c r="K71" s="70"/>
    </row>
    <row r="72" spans="1:11" ht="8.1" customHeight="1" x14ac:dyDescent="0.2">
      <c r="A72" s="76"/>
      <c r="B72" s="76"/>
      <c r="C72" s="87"/>
      <c r="D72" s="87"/>
      <c r="E72" s="87"/>
      <c r="F72" s="87"/>
      <c r="G72" s="69"/>
      <c r="H72" s="69"/>
      <c r="I72" s="69"/>
      <c r="J72" s="70"/>
      <c r="K72" s="70"/>
    </row>
    <row r="73" spans="1:11" ht="8.1" customHeight="1" x14ac:dyDescent="0.2">
      <c r="A73" s="76"/>
      <c r="B73" s="76"/>
      <c r="C73" s="87"/>
      <c r="D73" s="87"/>
      <c r="E73" s="87"/>
      <c r="F73" s="87"/>
      <c r="G73" s="69"/>
      <c r="H73" s="69"/>
      <c r="I73" s="69"/>
      <c r="J73" s="70"/>
      <c r="K73" s="70"/>
    </row>
    <row r="74" spans="1:11" ht="8.1" customHeight="1" x14ac:dyDescent="0.2">
      <c r="A74" s="76"/>
      <c r="B74" s="76"/>
      <c r="C74" s="119" t="s">
        <v>129</v>
      </c>
      <c r="D74" s="119"/>
      <c r="E74" s="87" t="s">
        <v>130</v>
      </c>
      <c r="F74" s="87"/>
      <c r="G74" s="69">
        <v>48</v>
      </c>
      <c r="H74" s="69">
        <v>4.5999999999999999E-2</v>
      </c>
      <c r="I74" s="69"/>
      <c r="J74" s="70">
        <f>Таблица!D51</f>
        <v>6376.0199999999995</v>
      </c>
      <c r="K74" s="70"/>
    </row>
    <row r="75" spans="1:11" ht="8.1" customHeight="1" x14ac:dyDescent="0.2">
      <c r="A75" s="76"/>
      <c r="B75" s="76"/>
      <c r="C75" s="119"/>
      <c r="D75" s="119"/>
      <c r="E75" s="87"/>
      <c r="F75" s="87"/>
      <c r="G75" s="69"/>
      <c r="H75" s="69"/>
      <c r="I75" s="69"/>
      <c r="J75" s="70"/>
      <c r="K75" s="70"/>
    </row>
    <row r="76" spans="1:11" ht="8.1" customHeight="1" x14ac:dyDescent="0.2">
      <c r="A76" s="76"/>
      <c r="B76" s="76"/>
      <c r="C76" s="119"/>
      <c r="D76" s="119"/>
      <c r="E76" s="87"/>
      <c r="F76" s="87"/>
      <c r="G76" s="69"/>
      <c r="H76" s="69"/>
      <c r="I76" s="69"/>
      <c r="J76" s="70"/>
      <c r="K76" s="70"/>
    </row>
    <row r="77" spans="1:11" ht="8.1" customHeight="1" x14ac:dyDescent="0.2">
      <c r="A77" s="76"/>
      <c r="B77" s="76"/>
      <c r="C77" s="119"/>
      <c r="D77" s="119"/>
      <c r="E77" s="87"/>
      <c r="F77" s="87"/>
      <c r="G77" s="69"/>
      <c r="H77" s="69"/>
      <c r="I77" s="69"/>
      <c r="J77" s="70"/>
      <c r="K77" s="70"/>
    </row>
    <row r="78" spans="1:11" ht="8.1" customHeight="1" x14ac:dyDescent="0.2">
      <c r="A78" s="76"/>
      <c r="B78" s="76"/>
      <c r="C78" s="119"/>
      <c r="D78" s="119"/>
      <c r="E78" s="87"/>
      <c r="F78" s="87"/>
      <c r="G78" s="69"/>
      <c r="H78" s="69"/>
      <c r="I78" s="69"/>
      <c r="J78" s="70"/>
      <c r="K78" s="70"/>
    </row>
    <row r="79" spans="1:11" ht="8.1" customHeight="1" x14ac:dyDescent="0.2">
      <c r="A79" s="76"/>
      <c r="B79" s="76"/>
      <c r="C79" s="119"/>
      <c r="D79" s="119"/>
      <c r="E79" s="87"/>
      <c r="F79" s="87"/>
      <c r="G79" s="69"/>
      <c r="H79" s="69"/>
      <c r="I79" s="69"/>
      <c r="J79" s="70"/>
      <c r="K79" s="70"/>
    </row>
    <row r="80" spans="1:11" ht="8.1" customHeight="1" x14ac:dyDescent="0.2">
      <c r="A80" s="76"/>
      <c r="B80" s="76"/>
      <c r="C80" s="90" t="s">
        <v>131</v>
      </c>
      <c r="D80" s="90"/>
      <c r="E80" s="87" t="s">
        <v>132</v>
      </c>
      <c r="F80" s="87"/>
      <c r="G80" s="96">
        <v>30</v>
      </c>
      <c r="H80" s="96">
        <v>4.6899999999999997E-2</v>
      </c>
      <c r="I80" s="96"/>
      <c r="J80" s="70">
        <f>Таблица!D52</f>
        <v>4250.6799999999994</v>
      </c>
      <c r="K80" s="70"/>
    </row>
    <row r="81" spans="1:11" ht="8.1" customHeight="1" x14ac:dyDescent="0.2">
      <c r="A81" s="76"/>
      <c r="B81" s="76"/>
      <c r="C81" s="90"/>
      <c r="D81" s="90"/>
      <c r="E81" s="87"/>
      <c r="F81" s="87"/>
      <c r="G81" s="96"/>
      <c r="H81" s="96"/>
      <c r="I81" s="96"/>
      <c r="J81" s="70"/>
      <c r="K81" s="70"/>
    </row>
    <row r="82" spans="1:11" ht="8.1" customHeight="1" x14ac:dyDescent="0.2">
      <c r="A82" s="76"/>
      <c r="B82" s="76"/>
      <c r="C82" s="90"/>
      <c r="D82" s="90"/>
      <c r="E82" s="87"/>
      <c r="F82" s="87"/>
      <c r="G82" s="96"/>
      <c r="H82" s="96"/>
      <c r="I82" s="96"/>
      <c r="J82" s="70"/>
      <c r="K82" s="70"/>
    </row>
    <row r="83" spans="1:11" ht="8.1" customHeight="1" x14ac:dyDescent="0.2">
      <c r="A83" s="76"/>
      <c r="B83" s="76"/>
      <c r="C83" s="117" t="s">
        <v>122</v>
      </c>
      <c r="D83" s="117"/>
      <c r="E83" s="87"/>
      <c r="F83" s="87"/>
      <c r="G83" s="98" t="s">
        <v>123</v>
      </c>
      <c r="H83" s="98" t="s">
        <v>124</v>
      </c>
      <c r="I83" s="98"/>
      <c r="J83" s="70"/>
      <c r="K83" s="70"/>
    </row>
    <row r="84" spans="1:11" ht="8.1" customHeight="1" x14ac:dyDescent="0.2">
      <c r="A84" s="76"/>
      <c r="B84" s="76"/>
      <c r="C84" s="118"/>
      <c r="D84" s="118"/>
      <c r="E84" s="87"/>
      <c r="F84" s="87"/>
      <c r="G84" s="98"/>
      <c r="H84" s="98"/>
      <c r="I84" s="98"/>
      <c r="J84" s="70"/>
      <c r="K84" s="70"/>
    </row>
    <row r="85" spans="1:11" ht="8.1" customHeight="1" x14ac:dyDescent="0.2">
      <c r="A85" s="76"/>
      <c r="B85" s="76"/>
      <c r="C85" s="118"/>
      <c r="D85" s="118"/>
      <c r="E85" s="87"/>
      <c r="F85" s="87"/>
      <c r="G85" s="98"/>
      <c r="H85" s="98"/>
      <c r="I85" s="98"/>
      <c r="J85" s="70"/>
      <c r="K85" s="70"/>
    </row>
    <row r="86" spans="1:11" ht="12.75" customHeight="1" x14ac:dyDescent="0.2">
      <c r="A86" s="66" t="s">
        <v>133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</row>
    <row r="87" spans="1:11" ht="8.1" customHeight="1" x14ac:dyDescent="0.2">
      <c r="A87" s="71"/>
      <c r="B87" s="71"/>
      <c r="C87" s="87" t="s">
        <v>134</v>
      </c>
      <c r="D87" s="87"/>
      <c r="E87" s="87" t="s">
        <v>135</v>
      </c>
      <c r="F87" s="87"/>
      <c r="G87" s="69">
        <v>25</v>
      </c>
      <c r="H87" s="69">
        <v>3.6999999999999998E-2</v>
      </c>
      <c r="I87" s="69"/>
      <c r="J87" s="70">
        <f>Таблица!D53</f>
        <v>5000.38</v>
      </c>
      <c r="K87" s="70"/>
    </row>
    <row r="88" spans="1:11" ht="8.1" customHeight="1" x14ac:dyDescent="0.2">
      <c r="A88" s="71"/>
      <c r="B88" s="71"/>
      <c r="C88" s="87"/>
      <c r="D88" s="87"/>
      <c r="E88" s="87"/>
      <c r="F88" s="87"/>
      <c r="G88" s="69"/>
      <c r="H88" s="69"/>
      <c r="I88" s="69"/>
      <c r="J88" s="70"/>
      <c r="K88" s="70"/>
    </row>
    <row r="89" spans="1:11" ht="8.1" customHeight="1" x14ac:dyDescent="0.2">
      <c r="A89" s="71"/>
      <c r="B89" s="71"/>
      <c r="C89" s="87"/>
      <c r="D89" s="87"/>
      <c r="E89" s="87"/>
      <c r="F89" s="87"/>
      <c r="G89" s="69"/>
      <c r="H89" s="69"/>
      <c r="I89" s="69"/>
      <c r="J89" s="70"/>
      <c r="K89" s="70"/>
    </row>
    <row r="90" spans="1:11" ht="8.1" customHeight="1" x14ac:dyDescent="0.2">
      <c r="A90" s="71"/>
      <c r="B90" s="71"/>
      <c r="C90" s="87"/>
      <c r="D90" s="87"/>
      <c r="E90" s="87"/>
      <c r="F90" s="87"/>
      <c r="G90" s="69"/>
      <c r="H90" s="69"/>
      <c r="I90" s="69"/>
      <c r="J90" s="70"/>
      <c r="K90" s="70"/>
    </row>
    <row r="91" spans="1:11" ht="8.1" customHeight="1" x14ac:dyDescent="0.2">
      <c r="A91" s="71"/>
      <c r="B91" s="71"/>
      <c r="C91" s="87"/>
      <c r="D91" s="87"/>
      <c r="E91" s="87"/>
      <c r="F91" s="87"/>
      <c r="G91" s="69"/>
      <c r="H91" s="69"/>
      <c r="I91" s="69"/>
      <c r="J91" s="70"/>
      <c r="K91" s="70"/>
    </row>
    <row r="92" spans="1:11" ht="8.1" customHeight="1" x14ac:dyDescent="0.2">
      <c r="A92" s="71"/>
      <c r="B92" s="71"/>
      <c r="C92" s="87"/>
      <c r="D92" s="87"/>
      <c r="E92" s="87"/>
      <c r="F92" s="87"/>
      <c r="G92" s="69"/>
      <c r="H92" s="69"/>
      <c r="I92" s="69"/>
      <c r="J92" s="70"/>
      <c r="K92" s="70"/>
    </row>
    <row r="93" spans="1:11" ht="9.9499999999999993" customHeight="1" x14ac:dyDescent="0.2">
      <c r="A93" s="66" t="s">
        <v>136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</row>
    <row r="94" spans="1:11" ht="8.1" customHeight="1" x14ac:dyDescent="0.2">
      <c r="A94" s="71"/>
      <c r="B94" s="71"/>
      <c r="C94" s="87" t="s">
        <v>395</v>
      </c>
      <c r="D94" s="87"/>
      <c r="E94" s="87" t="s">
        <v>39</v>
      </c>
      <c r="F94" s="87"/>
      <c r="G94" s="69">
        <v>7</v>
      </c>
      <c r="H94" s="75">
        <v>0.03</v>
      </c>
      <c r="I94" s="75"/>
      <c r="J94" s="70">
        <f>Таблица!D96</f>
        <v>2675.12</v>
      </c>
      <c r="K94" s="70"/>
    </row>
    <row r="95" spans="1:11" ht="8.1" customHeight="1" x14ac:dyDescent="0.2">
      <c r="A95" s="71"/>
      <c r="B95" s="71"/>
      <c r="C95" s="87"/>
      <c r="D95" s="87"/>
      <c r="E95" s="87"/>
      <c r="F95" s="87"/>
      <c r="G95" s="69"/>
      <c r="H95" s="75"/>
      <c r="I95" s="75"/>
      <c r="J95" s="70"/>
      <c r="K95" s="70"/>
    </row>
    <row r="96" spans="1:11" ht="8.1" customHeight="1" x14ac:dyDescent="0.2">
      <c r="A96" s="71"/>
      <c r="B96" s="71"/>
      <c r="C96" s="87"/>
      <c r="D96" s="87"/>
      <c r="E96" s="87"/>
      <c r="F96" s="87"/>
      <c r="G96" s="69"/>
      <c r="H96" s="75"/>
      <c r="I96" s="75"/>
      <c r="J96" s="70"/>
      <c r="K96" s="70"/>
    </row>
    <row r="97" spans="1:11" ht="8.1" customHeight="1" x14ac:dyDescent="0.2">
      <c r="A97" s="71"/>
      <c r="B97" s="71"/>
      <c r="C97" s="87"/>
      <c r="D97" s="87"/>
      <c r="E97" s="87"/>
      <c r="F97" s="87"/>
      <c r="G97" s="69"/>
      <c r="H97" s="75"/>
      <c r="I97" s="75"/>
      <c r="J97" s="70"/>
      <c r="K97" s="70"/>
    </row>
    <row r="98" spans="1:11" ht="8.1" customHeight="1" x14ac:dyDescent="0.2">
      <c r="A98" s="71"/>
      <c r="B98" s="71"/>
      <c r="C98" s="87"/>
      <c r="D98" s="87"/>
      <c r="E98" s="87"/>
      <c r="F98" s="87"/>
      <c r="G98" s="69"/>
      <c r="H98" s="75"/>
      <c r="I98" s="75"/>
      <c r="J98" s="70"/>
      <c r="K98" s="70"/>
    </row>
    <row r="99" spans="1:11" ht="8.1" customHeight="1" x14ac:dyDescent="0.2">
      <c r="A99" s="71"/>
      <c r="B99" s="71"/>
      <c r="C99" s="87"/>
      <c r="D99" s="87"/>
      <c r="E99" s="87"/>
      <c r="F99" s="87"/>
      <c r="G99" s="69"/>
      <c r="H99" s="75"/>
      <c r="I99" s="75"/>
      <c r="J99" s="70"/>
      <c r="K99" s="70"/>
    </row>
    <row r="100" spans="1:11" x14ac:dyDescent="0.2">
      <c r="A100" s="93" t="s">
        <v>396</v>
      </c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</sheetData>
  <sheetProtection selectLockedCells="1" selectUnlockedCells="1"/>
  <mergeCells count="128">
    <mergeCell ref="J46:K48"/>
    <mergeCell ref="C37:D39"/>
    <mergeCell ref="E37:F39"/>
    <mergeCell ref="G37:G39"/>
    <mergeCell ref="H37:I39"/>
    <mergeCell ref="J37:K39"/>
    <mergeCell ref="J40:K42"/>
    <mergeCell ref="C43:D45"/>
    <mergeCell ref="C46:D48"/>
    <mergeCell ref="E43:F45"/>
    <mergeCell ref="A93:K93"/>
    <mergeCell ref="A86:K86"/>
    <mergeCell ref="A87:B92"/>
    <mergeCell ref="C87:D92"/>
    <mergeCell ref="E87:F92"/>
    <mergeCell ref="J43:K45"/>
    <mergeCell ref="E46:F48"/>
    <mergeCell ref="G46:G48"/>
    <mergeCell ref="H46:I48"/>
    <mergeCell ref="G87:G92"/>
    <mergeCell ref="A94:B99"/>
    <mergeCell ref="C94:D99"/>
    <mergeCell ref="E94:F99"/>
    <mergeCell ref="G94:G99"/>
    <mergeCell ref="H94:I99"/>
    <mergeCell ref="J94:K99"/>
    <mergeCell ref="H87:I92"/>
    <mergeCell ref="J87:K92"/>
    <mergeCell ref="J74:K79"/>
    <mergeCell ref="C80:D82"/>
    <mergeCell ref="E80:F85"/>
    <mergeCell ref="G80:G82"/>
    <mergeCell ref="H80:I82"/>
    <mergeCell ref="J80:K85"/>
    <mergeCell ref="C83:D83"/>
    <mergeCell ref="G83:G85"/>
    <mergeCell ref="H83:I85"/>
    <mergeCell ref="C84:D85"/>
    <mergeCell ref="A68:B85"/>
    <mergeCell ref="C68:D73"/>
    <mergeCell ref="E68:F73"/>
    <mergeCell ref="G68:G73"/>
    <mergeCell ref="H68:I73"/>
    <mergeCell ref="J68:K73"/>
    <mergeCell ref="C74:D79"/>
    <mergeCell ref="E74:F79"/>
    <mergeCell ref="G74:G79"/>
    <mergeCell ref="H74:I79"/>
    <mergeCell ref="C60:D61"/>
    <mergeCell ref="C62:D64"/>
    <mergeCell ref="E62:F67"/>
    <mergeCell ref="G62:G64"/>
    <mergeCell ref="H62:I64"/>
    <mergeCell ref="J62:K67"/>
    <mergeCell ref="C65:D65"/>
    <mergeCell ref="G65:G67"/>
    <mergeCell ref="H65:I67"/>
    <mergeCell ref="C66:D67"/>
    <mergeCell ref="A55:K55"/>
    <mergeCell ref="A56:B67"/>
    <mergeCell ref="C56:D58"/>
    <mergeCell ref="E56:F61"/>
    <mergeCell ref="G56:G58"/>
    <mergeCell ref="H56:I58"/>
    <mergeCell ref="J56:K61"/>
    <mergeCell ref="C59:D59"/>
    <mergeCell ref="G59:G61"/>
    <mergeCell ref="H59:I61"/>
    <mergeCell ref="C49:D54"/>
    <mergeCell ref="E49:F54"/>
    <mergeCell ref="G49:G54"/>
    <mergeCell ref="H49:I54"/>
    <mergeCell ref="J49:K54"/>
    <mergeCell ref="G43:G45"/>
    <mergeCell ref="H43:I45"/>
    <mergeCell ref="A37:B54"/>
    <mergeCell ref="C40:D42"/>
    <mergeCell ref="E40:F42"/>
    <mergeCell ref="G40:G42"/>
    <mergeCell ref="H40:I42"/>
    <mergeCell ref="J25:K30"/>
    <mergeCell ref="C31:D36"/>
    <mergeCell ref="E31:F36"/>
    <mergeCell ref="G31:G36"/>
    <mergeCell ref="H31:I36"/>
    <mergeCell ref="J31:K36"/>
    <mergeCell ref="A19:B36"/>
    <mergeCell ref="C19:D24"/>
    <mergeCell ref="E19:F24"/>
    <mergeCell ref="G19:G24"/>
    <mergeCell ref="H19:I24"/>
    <mergeCell ref="J19:K24"/>
    <mergeCell ref="C25:D30"/>
    <mergeCell ref="E25:F30"/>
    <mergeCell ref="G25:G30"/>
    <mergeCell ref="H25:I30"/>
    <mergeCell ref="C16:D17"/>
    <mergeCell ref="E16:F17"/>
    <mergeCell ref="G16:G17"/>
    <mergeCell ref="H16:I17"/>
    <mergeCell ref="J16:K17"/>
    <mergeCell ref="A18:K18"/>
    <mergeCell ref="J12:K13"/>
    <mergeCell ref="C14:D15"/>
    <mergeCell ref="E14:F15"/>
    <mergeCell ref="G14:G15"/>
    <mergeCell ref="H14:I15"/>
    <mergeCell ref="J14:K15"/>
    <mergeCell ref="C10:D10"/>
    <mergeCell ref="E10:F10"/>
    <mergeCell ref="H10:I10"/>
    <mergeCell ref="J10:K10"/>
    <mergeCell ref="A11:K11"/>
    <mergeCell ref="A12:B17"/>
    <mergeCell ref="C12:D13"/>
    <mergeCell ref="E12:F13"/>
    <mergeCell ref="G12:G13"/>
    <mergeCell ref="H12:I13"/>
    <mergeCell ref="A100:K100"/>
    <mergeCell ref="A1:D9"/>
    <mergeCell ref="E1:K2"/>
    <mergeCell ref="E3:K4"/>
    <mergeCell ref="E5:K5"/>
    <mergeCell ref="E6:K6"/>
    <mergeCell ref="E7:K7"/>
    <mergeCell ref="E8:K8"/>
    <mergeCell ref="E9:K9"/>
    <mergeCell ref="A10:B10"/>
  </mergeCells>
  <pageMargins left="0.59027777777777779" right="0.39374999999999999" top="0.19652777777777777" bottom="0.19652777777777777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topLeftCell="A103" zoomScale="145" zoomScaleNormal="145" zoomScaleSheetLayoutView="160" workbookViewId="0">
      <selection sqref="A1:D9"/>
    </sheetView>
  </sheetViews>
  <sheetFormatPr defaultColWidth="11.5703125" defaultRowHeight="12.75" x14ac:dyDescent="0.2"/>
  <cols>
    <col min="1" max="6" width="8.7109375" customWidth="1"/>
    <col min="7" max="7" width="10.7109375" customWidth="1"/>
    <col min="8" max="11" width="5.7109375" customWidth="1"/>
    <col min="12" max="235" width="9.140625" customWidth="1"/>
  </cols>
  <sheetData>
    <row r="1" spans="1:11" ht="8.1" customHeight="1" x14ac:dyDescent="0.2">
      <c r="A1" s="133"/>
      <c r="B1" s="133"/>
      <c r="C1" s="133"/>
      <c r="D1" s="133"/>
      <c r="E1" s="134" t="s">
        <v>411</v>
      </c>
      <c r="F1" s="134"/>
      <c r="G1" s="134"/>
      <c r="H1" s="134"/>
      <c r="I1" s="134"/>
      <c r="J1" s="134"/>
      <c r="K1" s="134"/>
    </row>
    <row r="2" spans="1:11" ht="8.1" customHeight="1" x14ac:dyDescent="0.2">
      <c r="A2" s="133"/>
      <c r="B2" s="133"/>
      <c r="C2" s="133"/>
      <c r="D2" s="133"/>
      <c r="E2" s="134"/>
      <c r="F2" s="134"/>
      <c r="G2" s="134"/>
      <c r="H2" s="134"/>
      <c r="I2" s="134"/>
      <c r="J2" s="134"/>
      <c r="K2" s="134"/>
    </row>
    <row r="3" spans="1:11" x14ac:dyDescent="0.2">
      <c r="A3" s="133"/>
      <c r="B3" s="133"/>
      <c r="C3" s="133"/>
      <c r="D3" s="133"/>
      <c r="E3" s="63" t="s">
        <v>0</v>
      </c>
      <c r="F3" s="63"/>
      <c r="G3" s="63"/>
      <c r="H3" s="63"/>
      <c r="I3" s="63"/>
      <c r="J3" s="63"/>
      <c r="K3" s="63"/>
    </row>
    <row r="4" spans="1:11" x14ac:dyDescent="0.2">
      <c r="A4" s="133"/>
      <c r="B4" s="133"/>
      <c r="C4" s="133"/>
      <c r="D4" s="133"/>
      <c r="E4" s="63"/>
      <c r="F4" s="63"/>
      <c r="G4" s="63"/>
      <c r="H4" s="63"/>
      <c r="I4" s="63"/>
      <c r="J4" s="63"/>
      <c r="K4" s="63"/>
    </row>
    <row r="5" spans="1:11" x14ac:dyDescent="0.2">
      <c r="A5" s="133"/>
      <c r="B5" s="133"/>
      <c r="C5" s="133"/>
      <c r="D5" s="133"/>
      <c r="E5" s="63" t="s">
        <v>63</v>
      </c>
      <c r="F5" s="63"/>
      <c r="G5" s="63"/>
      <c r="H5" s="63"/>
      <c r="I5" s="63"/>
      <c r="J5" s="63"/>
      <c r="K5" s="63"/>
    </row>
    <row r="6" spans="1:11" x14ac:dyDescent="0.2">
      <c r="A6" s="133"/>
      <c r="B6" s="133"/>
      <c r="C6" s="133"/>
      <c r="D6" s="133"/>
      <c r="E6" s="63" t="s">
        <v>2</v>
      </c>
      <c r="F6" s="63"/>
      <c r="G6" s="63"/>
      <c r="H6" s="63"/>
      <c r="I6" s="63"/>
      <c r="J6" s="63"/>
      <c r="K6" s="63"/>
    </row>
    <row r="7" spans="1:11" x14ac:dyDescent="0.2">
      <c r="A7" s="133"/>
      <c r="B7" s="133"/>
      <c r="C7" s="133"/>
      <c r="D7" s="133"/>
      <c r="E7" s="63" t="s">
        <v>3</v>
      </c>
      <c r="F7" s="63"/>
      <c r="G7" s="63"/>
      <c r="H7" s="63"/>
      <c r="I7" s="63"/>
      <c r="J7" s="63"/>
      <c r="K7" s="63"/>
    </row>
    <row r="8" spans="1:11" x14ac:dyDescent="0.2">
      <c r="A8" s="133"/>
      <c r="B8" s="133"/>
      <c r="C8" s="133"/>
      <c r="D8" s="133"/>
      <c r="E8" s="63" t="s">
        <v>4</v>
      </c>
      <c r="F8" s="63"/>
      <c r="G8" s="63"/>
      <c r="H8" s="63"/>
      <c r="I8" s="63"/>
      <c r="J8" s="63"/>
      <c r="K8" s="63"/>
    </row>
    <row r="9" spans="1:11" x14ac:dyDescent="0.2">
      <c r="A9" s="133"/>
      <c r="B9" s="133"/>
      <c r="C9" s="133"/>
      <c r="D9" s="133"/>
      <c r="E9" s="63" t="s">
        <v>5</v>
      </c>
      <c r="F9" s="63"/>
      <c r="G9" s="63"/>
      <c r="H9" s="63"/>
      <c r="I9" s="63"/>
      <c r="J9" s="63"/>
      <c r="K9" s="63"/>
    </row>
    <row r="10" spans="1:11" x14ac:dyDescent="0.2">
      <c r="A10" s="135" t="s">
        <v>6</v>
      </c>
      <c r="B10" s="135"/>
      <c r="C10" s="135" t="s">
        <v>7</v>
      </c>
      <c r="D10" s="135"/>
      <c r="E10" s="135" t="s">
        <v>137</v>
      </c>
      <c r="F10" s="135"/>
      <c r="G10" s="14" t="s">
        <v>9</v>
      </c>
      <c r="H10" s="135" t="s">
        <v>10</v>
      </c>
      <c r="I10" s="135"/>
      <c r="J10" s="135" t="s">
        <v>11</v>
      </c>
      <c r="K10" s="135"/>
    </row>
    <row r="11" spans="1:11" x14ac:dyDescent="0.2">
      <c r="A11" s="65" t="s">
        <v>138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x14ac:dyDescent="0.2">
      <c r="A12" s="65" t="s">
        <v>139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8.1" customHeight="1" x14ac:dyDescent="0.2">
      <c r="A13" s="76"/>
      <c r="B13" s="76"/>
      <c r="C13" s="87" t="s">
        <v>140</v>
      </c>
      <c r="D13" s="87"/>
      <c r="E13" s="87" t="s">
        <v>141</v>
      </c>
      <c r="F13" s="87"/>
      <c r="G13" s="69">
        <v>67</v>
      </c>
      <c r="H13" s="69">
        <v>9.9400000000000002E-2</v>
      </c>
      <c r="I13" s="69"/>
      <c r="J13" s="70">
        <f>Таблица!D54</f>
        <v>11251.449999999999</v>
      </c>
      <c r="K13" s="70"/>
    </row>
    <row r="14" spans="1:11" ht="8.1" customHeight="1" x14ac:dyDescent="0.2">
      <c r="A14" s="76"/>
      <c r="B14" s="76"/>
      <c r="C14" s="87"/>
      <c r="D14" s="87"/>
      <c r="E14" s="87"/>
      <c r="F14" s="87"/>
      <c r="G14" s="69"/>
      <c r="H14" s="69"/>
      <c r="I14" s="69"/>
      <c r="J14" s="70"/>
      <c r="K14" s="70"/>
    </row>
    <row r="15" spans="1:11" ht="8.1" customHeight="1" x14ac:dyDescent="0.2">
      <c r="A15" s="76"/>
      <c r="B15" s="76"/>
      <c r="C15" s="87"/>
      <c r="D15" s="87"/>
      <c r="E15" s="87"/>
      <c r="F15" s="87"/>
      <c r="G15" s="69"/>
      <c r="H15" s="69"/>
      <c r="I15" s="69"/>
      <c r="J15" s="70"/>
      <c r="K15" s="70"/>
    </row>
    <row r="16" spans="1:11" ht="8.1" customHeight="1" x14ac:dyDescent="0.2">
      <c r="A16" s="76"/>
      <c r="B16" s="76"/>
      <c r="C16" s="87"/>
      <c r="D16" s="87"/>
      <c r="E16" s="87"/>
      <c r="F16" s="87"/>
      <c r="G16" s="69"/>
      <c r="H16" s="69"/>
      <c r="I16" s="69"/>
      <c r="J16" s="70"/>
      <c r="K16" s="70"/>
    </row>
    <row r="17" spans="1:11" ht="8.1" customHeight="1" x14ac:dyDescent="0.2">
      <c r="A17" s="76"/>
      <c r="B17" s="76"/>
      <c r="C17" s="87"/>
      <c r="D17" s="87"/>
      <c r="E17" s="87"/>
      <c r="F17" s="87"/>
      <c r="G17" s="69"/>
      <c r="H17" s="69"/>
      <c r="I17" s="69"/>
      <c r="J17" s="70"/>
      <c r="K17" s="70"/>
    </row>
    <row r="18" spans="1:11" ht="8.1" customHeight="1" x14ac:dyDescent="0.2">
      <c r="A18" s="76"/>
      <c r="B18" s="76"/>
      <c r="C18" s="87"/>
      <c r="D18" s="87"/>
      <c r="E18" s="87"/>
      <c r="F18" s="87"/>
      <c r="G18" s="69"/>
      <c r="H18" s="69"/>
      <c r="I18" s="69"/>
      <c r="J18" s="70"/>
      <c r="K18" s="70"/>
    </row>
    <row r="19" spans="1:11" x14ac:dyDescent="0.2">
      <c r="A19" s="65" t="s">
        <v>142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8.1" customHeight="1" x14ac:dyDescent="0.2">
      <c r="A20" s="76"/>
      <c r="B20" s="76"/>
      <c r="C20" s="87" t="s">
        <v>143</v>
      </c>
      <c r="D20" s="87"/>
      <c r="E20" s="87" t="s">
        <v>144</v>
      </c>
      <c r="F20" s="87"/>
      <c r="G20" s="69">
        <v>54</v>
      </c>
      <c r="H20" s="69">
        <v>7.4099999999999999E-2</v>
      </c>
      <c r="I20" s="69"/>
      <c r="J20" s="70">
        <f>Таблица!D55</f>
        <v>6251.07</v>
      </c>
      <c r="K20" s="70"/>
    </row>
    <row r="21" spans="1:11" ht="8.1" customHeight="1" x14ac:dyDescent="0.2">
      <c r="A21" s="76"/>
      <c r="B21" s="76"/>
      <c r="C21" s="87"/>
      <c r="D21" s="87"/>
      <c r="E21" s="87"/>
      <c r="F21" s="87"/>
      <c r="G21" s="69"/>
      <c r="H21" s="69"/>
      <c r="I21" s="69"/>
      <c r="J21" s="70"/>
      <c r="K21" s="70"/>
    </row>
    <row r="22" spans="1:11" ht="8.1" customHeight="1" x14ac:dyDescent="0.2">
      <c r="A22" s="76"/>
      <c r="B22" s="76"/>
      <c r="C22" s="87"/>
      <c r="D22" s="87"/>
      <c r="E22" s="87"/>
      <c r="F22" s="87"/>
      <c r="G22" s="69"/>
      <c r="H22" s="69"/>
      <c r="I22" s="69"/>
      <c r="J22" s="70"/>
      <c r="K22" s="70"/>
    </row>
    <row r="23" spans="1:11" ht="8.1" customHeight="1" x14ac:dyDescent="0.2">
      <c r="A23" s="76"/>
      <c r="B23" s="76"/>
      <c r="C23" s="87" t="s">
        <v>145</v>
      </c>
      <c r="D23" s="87"/>
      <c r="E23" s="87" t="s">
        <v>146</v>
      </c>
      <c r="F23" s="87"/>
      <c r="G23" s="69">
        <v>37</v>
      </c>
      <c r="H23" s="69">
        <v>4.7399999999999998E-2</v>
      </c>
      <c r="I23" s="69"/>
      <c r="J23" s="70">
        <f>Таблица!D56</f>
        <v>4875.4299999999994</v>
      </c>
      <c r="K23" s="70"/>
    </row>
    <row r="24" spans="1:11" ht="8.1" customHeight="1" x14ac:dyDescent="0.2">
      <c r="A24" s="76"/>
      <c r="B24" s="76"/>
      <c r="C24" s="87"/>
      <c r="D24" s="87"/>
      <c r="E24" s="87"/>
      <c r="F24" s="87"/>
      <c r="G24" s="69"/>
      <c r="H24" s="69"/>
      <c r="I24" s="69"/>
      <c r="J24" s="70"/>
      <c r="K24" s="70"/>
    </row>
    <row r="25" spans="1:11" ht="8.1" customHeight="1" x14ac:dyDescent="0.2">
      <c r="A25" s="76"/>
      <c r="B25" s="76"/>
      <c r="C25" s="87"/>
      <c r="D25" s="87"/>
      <c r="E25" s="87"/>
      <c r="F25" s="87"/>
      <c r="G25" s="69"/>
      <c r="H25" s="69"/>
      <c r="I25" s="69"/>
      <c r="J25" s="70"/>
      <c r="K25" s="70"/>
    </row>
    <row r="26" spans="1:11" x14ac:dyDescent="0.2">
      <c r="A26" s="65" t="s">
        <v>147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8.1" customHeight="1" x14ac:dyDescent="0.2">
      <c r="A27" s="76"/>
      <c r="B27" s="76"/>
      <c r="C27" s="87" t="s">
        <v>148</v>
      </c>
      <c r="D27" s="87"/>
      <c r="E27" s="87" t="s">
        <v>149</v>
      </c>
      <c r="F27" s="87"/>
      <c r="G27" s="69">
        <v>39</v>
      </c>
      <c r="H27" s="69">
        <v>8.4000000000000005E-2</v>
      </c>
      <c r="I27" s="69"/>
      <c r="J27" s="70">
        <f>Таблица!D57</f>
        <v>4750.4799999999996</v>
      </c>
      <c r="K27" s="70"/>
    </row>
    <row r="28" spans="1:11" ht="8.1" customHeight="1" x14ac:dyDescent="0.2">
      <c r="A28" s="76"/>
      <c r="B28" s="76"/>
      <c r="C28" s="87"/>
      <c r="D28" s="87"/>
      <c r="E28" s="87"/>
      <c r="F28" s="87"/>
      <c r="G28" s="69"/>
      <c r="H28" s="69"/>
      <c r="I28" s="69"/>
      <c r="J28" s="70"/>
      <c r="K28" s="70"/>
    </row>
    <row r="29" spans="1:11" ht="8.1" customHeight="1" x14ac:dyDescent="0.2">
      <c r="A29" s="76"/>
      <c r="B29" s="76"/>
      <c r="C29" s="87"/>
      <c r="D29" s="87"/>
      <c r="E29" s="87"/>
      <c r="F29" s="87"/>
      <c r="G29" s="69"/>
      <c r="H29" s="69"/>
      <c r="I29" s="69"/>
      <c r="J29" s="70"/>
      <c r="K29" s="70"/>
    </row>
    <row r="30" spans="1:11" ht="8.1" customHeight="1" x14ac:dyDescent="0.2">
      <c r="A30" s="76"/>
      <c r="B30" s="76"/>
      <c r="C30" s="87" t="s">
        <v>150</v>
      </c>
      <c r="D30" s="87"/>
      <c r="E30" s="87" t="s">
        <v>151</v>
      </c>
      <c r="F30" s="87"/>
      <c r="G30" s="69">
        <v>26</v>
      </c>
      <c r="H30" s="69">
        <v>4.2599999999999999E-2</v>
      </c>
      <c r="I30" s="69"/>
      <c r="J30" s="70">
        <f>Таблица!D58</f>
        <v>3376.0299999999997</v>
      </c>
      <c r="K30" s="70"/>
    </row>
    <row r="31" spans="1:11" ht="8.1" customHeight="1" x14ac:dyDescent="0.2">
      <c r="A31" s="76"/>
      <c r="B31" s="76"/>
      <c r="C31" s="87"/>
      <c r="D31" s="87"/>
      <c r="E31" s="87"/>
      <c r="F31" s="87"/>
      <c r="G31" s="69"/>
      <c r="H31" s="69"/>
      <c r="I31" s="69"/>
      <c r="J31" s="70"/>
      <c r="K31" s="70"/>
    </row>
    <row r="32" spans="1:11" ht="8.1" customHeight="1" x14ac:dyDescent="0.2">
      <c r="A32" s="76"/>
      <c r="B32" s="76"/>
      <c r="C32" s="87"/>
      <c r="D32" s="87"/>
      <c r="E32" s="87"/>
      <c r="F32" s="87"/>
      <c r="G32" s="69"/>
      <c r="H32" s="69"/>
      <c r="I32" s="69"/>
      <c r="J32" s="70"/>
      <c r="K32" s="70"/>
    </row>
    <row r="33" spans="1:11" x14ac:dyDescent="0.2">
      <c r="A33" s="65" t="s">
        <v>152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8.1" customHeight="1" x14ac:dyDescent="0.2">
      <c r="A34" s="71"/>
      <c r="B34" s="71"/>
      <c r="C34" s="87" t="s">
        <v>153</v>
      </c>
      <c r="D34" s="87"/>
      <c r="E34" s="87" t="s">
        <v>154</v>
      </c>
      <c r="F34" s="87"/>
      <c r="G34" s="69">
        <v>4</v>
      </c>
      <c r="H34" s="69">
        <v>5.8999999999999999E-3</v>
      </c>
      <c r="I34" s="69"/>
      <c r="J34" s="70">
        <f>Таблица!D59</f>
        <v>499.79999999999995</v>
      </c>
      <c r="K34" s="70"/>
    </row>
    <row r="35" spans="1:11" ht="8.1" customHeight="1" x14ac:dyDescent="0.2">
      <c r="A35" s="71"/>
      <c r="B35" s="71"/>
      <c r="C35" s="87"/>
      <c r="D35" s="87"/>
      <c r="E35" s="87"/>
      <c r="F35" s="87"/>
      <c r="G35" s="69"/>
      <c r="H35" s="69"/>
      <c r="I35" s="69"/>
      <c r="J35" s="70"/>
      <c r="K35" s="70"/>
    </row>
    <row r="36" spans="1:11" ht="8.1" customHeight="1" x14ac:dyDescent="0.2">
      <c r="A36" s="71"/>
      <c r="B36" s="71"/>
      <c r="C36" s="87" t="s">
        <v>155</v>
      </c>
      <c r="D36" s="87"/>
      <c r="E36" s="87" t="s">
        <v>156</v>
      </c>
      <c r="F36" s="87"/>
      <c r="G36" s="69">
        <v>7</v>
      </c>
      <c r="H36" s="69">
        <v>1.17E-2</v>
      </c>
      <c r="I36" s="69"/>
      <c r="J36" s="70">
        <f>Таблица!D60</f>
        <v>874.65</v>
      </c>
      <c r="K36" s="70"/>
    </row>
    <row r="37" spans="1:11" ht="8.1" customHeight="1" x14ac:dyDescent="0.2">
      <c r="A37" s="71"/>
      <c r="B37" s="71"/>
      <c r="C37" s="87"/>
      <c r="D37" s="87"/>
      <c r="E37" s="87"/>
      <c r="F37" s="87"/>
      <c r="G37" s="69"/>
      <c r="H37" s="69"/>
      <c r="I37" s="69"/>
      <c r="J37" s="70"/>
      <c r="K37" s="70"/>
    </row>
    <row r="38" spans="1:11" ht="8.1" customHeight="1" x14ac:dyDescent="0.2">
      <c r="A38" s="71"/>
      <c r="B38" s="71"/>
      <c r="C38" s="87" t="s">
        <v>157</v>
      </c>
      <c r="D38" s="87"/>
      <c r="E38" s="87" t="s">
        <v>158</v>
      </c>
      <c r="F38" s="87"/>
      <c r="G38" s="69">
        <v>10</v>
      </c>
      <c r="H38" s="69">
        <v>1.7299999999999999E-2</v>
      </c>
      <c r="I38" s="69"/>
      <c r="J38" s="70">
        <f>Таблица!D61</f>
        <v>1250.69</v>
      </c>
      <c r="K38" s="70"/>
    </row>
    <row r="39" spans="1:11" ht="8.1" customHeight="1" x14ac:dyDescent="0.2">
      <c r="A39" s="71"/>
      <c r="B39" s="71"/>
      <c r="C39" s="87"/>
      <c r="D39" s="87"/>
      <c r="E39" s="87"/>
      <c r="F39" s="87"/>
      <c r="G39" s="69"/>
      <c r="H39" s="69"/>
      <c r="I39" s="69"/>
      <c r="J39" s="70"/>
      <c r="K39" s="70"/>
    </row>
    <row r="40" spans="1:11" ht="8.1" customHeight="1" x14ac:dyDescent="0.2">
      <c r="A40" s="71"/>
      <c r="B40" s="71"/>
      <c r="C40" s="87" t="s">
        <v>159</v>
      </c>
      <c r="D40" s="87"/>
      <c r="E40" s="87" t="s">
        <v>160</v>
      </c>
      <c r="F40" s="87"/>
      <c r="G40" s="69">
        <v>13</v>
      </c>
      <c r="H40" s="69">
        <v>2.3E-2</v>
      </c>
      <c r="I40" s="69"/>
      <c r="J40" s="70">
        <f>Таблица!D62</f>
        <v>1750.49</v>
      </c>
      <c r="K40" s="70"/>
    </row>
    <row r="41" spans="1:11" ht="8.1" customHeight="1" x14ac:dyDescent="0.2">
      <c r="A41" s="71"/>
      <c r="B41" s="71"/>
      <c r="C41" s="87"/>
      <c r="D41" s="87"/>
      <c r="E41" s="87"/>
      <c r="F41" s="87"/>
      <c r="G41" s="69"/>
      <c r="H41" s="69"/>
      <c r="I41" s="69"/>
      <c r="J41" s="70"/>
      <c r="K41" s="70"/>
    </row>
    <row r="42" spans="1:11" ht="8.1" customHeight="1" x14ac:dyDescent="0.2">
      <c r="A42" s="71"/>
      <c r="B42" s="71"/>
      <c r="C42" s="87" t="s">
        <v>161</v>
      </c>
      <c r="D42" s="87"/>
      <c r="E42" s="87" t="s">
        <v>162</v>
      </c>
      <c r="F42" s="87"/>
      <c r="G42" s="69">
        <v>16</v>
      </c>
      <c r="H42" s="69">
        <v>2.8799999999999999E-2</v>
      </c>
      <c r="I42" s="69"/>
      <c r="J42" s="70">
        <f>Таблица!D63</f>
        <v>2125.3399999999997</v>
      </c>
      <c r="K42" s="70"/>
    </row>
    <row r="43" spans="1:11" ht="8.1" customHeight="1" x14ac:dyDescent="0.2">
      <c r="A43" s="71"/>
      <c r="B43" s="71"/>
      <c r="C43" s="87"/>
      <c r="D43" s="87"/>
      <c r="E43" s="87"/>
      <c r="F43" s="87"/>
      <c r="G43" s="69"/>
      <c r="H43" s="69"/>
      <c r="I43" s="69"/>
      <c r="J43" s="70"/>
      <c r="K43" s="70"/>
    </row>
    <row r="44" spans="1:11" ht="8.1" customHeight="1" x14ac:dyDescent="0.2">
      <c r="A44" s="71"/>
      <c r="B44" s="71"/>
      <c r="C44" s="87" t="s">
        <v>163</v>
      </c>
      <c r="D44" s="87"/>
      <c r="E44" s="87" t="s">
        <v>164</v>
      </c>
      <c r="F44" s="87"/>
      <c r="G44" s="69">
        <v>19</v>
      </c>
      <c r="H44" s="69">
        <v>3.4599999999999999E-2</v>
      </c>
      <c r="I44" s="69"/>
      <c r="J44" s="70">
        <f>Таблица!D64</f>
        <v>2500.19</v>
      </c>
      <c r="K44" s="70"/>
    </row>
    <row r="45" spans="1:11" ht="8.1" customHeight="1" x14ac:dyDescent="0.2">
      <c r="A45" s="71"/>
      <c r="B45" s="71"/>
      <c r="C45" s="87"/>
      <c r="D45" s="87"/>
      <c r="E45" s="87"/>
      <c r="F45" s="87"/>
      <c r="G45" s="69"/>
      <c r="H45" s="69"/>
      <c r="I45" s="69"/>
      <c r="J45" s="70"/>
      <c r="K45" s="70"/>
    </row>
    <row r="46" spans="1:11" x14ac:dyDescent="0.2">
      <c r="A46" s="65" t="s">
        <v>165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x14ac:dyDescent="0.2">
      <c r="A47" s="65" t="s">
        <v>166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 ht="8.1" customHeight="1" x14ac:dyDescent="0.2">
      <c r="A48" s="136"/>
      <c r="B48" s="136"/>
      <c r="C48" s="132" t="s">
        <v>167</v>
      </c>
      <c r="D48" s="132"/>
      <c r="E48" s="87" t="s">
        <v>168</v>
      </c>
      <c r="F48" s="87"/>
      <c r="G48" s="69">
        <v>11</v>
      </c>
      <c r="H48" s="69">
        <v>1.41E-2</v>
      </c>
      <c r="I48" s="69"/>
      <c r="J48" s="137">
        <f>Таблица!D65</f>
        <v>2125.3399999999997</v>
      </c>
      <c r="K48" s="137"/>
    </row>
    <row r="49" spans="1:11" ht="8.1" customHeight="1" x14ac:dyDescent="0.2">
      <c r="A49" s="136"/>
      <c r="B49" s="136"/>
      <c r="C49" s="132"/>
      <c r="D49" s="132"/>
      <c r="E49" s="87"/>
      <c r="F49" s="87"/>
      <c r="G49" s="69"/>
      <c r="H49" s="69"/>
      <c r="I49" s="69"/>
      <c r="J49" s="137"/>
      <c r="K49" s="137"/>
    </row>
    <row r="50" spans="1:11" ht="8.1" customHeight="1" x14ac:dyDescent="0.2">
      <c r="A50" s="136"/>
      <c r="B50" s="136"/>
      <c r="C50" s="87" t="s">
        <v>169</v>
      </c>
      <c r="D50" s="87"/>
      <c r="E50" s="87" t="s">
        <v>170</v>
      </c>
      <c r="F50" s="87"/>
      <c r="G50" s="69">
        <v>9</v>
      </c>
      <c r="H50" s="69">
        <v>1.2200000000000001E-2</v>
      </c>
      <c r="I50" s="69"/>
      <c r="J50" s="137">
        <f>Таблица!D66</f>
        <v>1625.54</v>
      </c>
      <c r="K50" s="137"/>
    </row>
    <row r="51" spans="1:11" ht="8.1" customHeight="1" x14ac:dyDescent="0.2">
      <c r="A51" s="136"/>
      <c r="B51" s="136"/>
      <c r="C51" s="87"/>
      <c r="D51" s="87"/>
      <c r="E51" s="87"/>
      <c r="F51" s="87"/>
      <c r="G51" s="69"/>
      <c r="H51" s="69"/>
      <c r="I51" s="69"/>
      <c r="J51" s="137"/>
      <c r="K51" s="137"/>
    </row>
    <row r="52" spans="1:11" ht="8.1" customHeight="1" x14ac:dyDescent="0.2">
      <c r="A52" s="136"/>
      <c r="B52" s="136"/>
      <c r="C52" s="87" t="s">
        <v>171</v>
      </c>
      <c r="D52" s="87"/>
      <c r="E52" s="87" t="s">
        <v>172</v>
      </c>
      <c r="F52" s="87"/>
      <c r="G52" s="69">
        <v>5</v>
      </c>
      <c r="H52" s="69">
        <v>5.7000000000000002E-3</v>
      </c>
      <c r="I52" s="69"/>
      <c r="J52" s="137">
        <f>Таблица!D67</f>
        <v>1375.6399999999999</v>
      </c>
      <c r="K52" s="137"/>
    </row>
    <row r="53" spans="1:11" ht="8.1" customHeight="1" x14ac:dyDescent="0.2">
      <c r="A53" s="136"/>
      <c r="B53" s="136"/>
      <c r="C53" s="87"/>
      <c r="D53" s="87"/>
      <c r="E53" s="87"/>
      <c r="F53" s="87"/>
      <c r="G53" s="69"/>
      <c r="H53" s="69"/>
      <c r="I53" s="69"/>
      <c r="J53" s="137"/>
      <c r="K53" s="137"/>
    </row>
    <row r="54" spans="1:11" x14ac:dyDescent="0.2">
      <c r="A54" s="65" t="s">
        <v>173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1:11" ht="8.1" customHeight="1" x14ac:dyDescent="0.2">
      <c r="A55" s="136"/>
      <c r="B55" s="136"/>
      <c r="C55" s="132" t="s">
        <v>174</v>
      </c>
      <c r="D55" s="132"/>
      <c r="E55" s="132" t="s">
        <v>175</v>
      </c>
      <c r="F55" s="132"/>
      <c r="G55" s="75">
        <v>10</v>
      </c>
      <c r="H55" s="75">
        <v>1.7000000000000001E-2</v>
      </c>
      <c r="I55" s="75"/>
      <c r="J55" s="138">
        <f>Таблица!D68</f>
        <v>4625.53</v>
      </c>
      <c r="K55" s="138"/>
    </row>
    <row r="56" spans="1:11" ht="8.1" customHeight="1" x14ac:dyDescent="0.2">
      <c r="A56" s="136"/>
      <c r="B56" s="136"/>
      <c r="C56" s="132"/>
      <c r="D56" s="132"/>
      <c r="E56" s="132"/>
      <c r="F56" s="132"/>
      <c r="G56" s="75"/>
      <c r="H56" s="75"/>
      <c r="I56" s="75"/>
      <c r="J56" s="138"/>
      <c r="K56" s="138"/>
    </row>
    <row r="57" spans="1:11" ht="8.1" customHeight="1" x14ac:dyDescent="0.2">
      <c r="A57" s="136"/>
      <c r="B57" s="136"/>
      <c r="C57" s="132" t="s">
        <v>176</v>
      </c>
      <c r="D57" s="132"/>
      <c r="E57" s="132" t="s">
        <v>177</v>
      </c>
      <c r="F57" s="132"/>
      <c r="G57" s="75">
        <v>8</v>
      </c>
      <c r="H57" s="75">
        <v>1.2999999999999999E-2</v>
      </c>
      <c r="I57" s="75"/>
      <c r="J57" s="138">
        <f>Таблица!D69</f>
        <v>3750.8799999999997</v>
      </c>
      <c r="K57" s="138"/>
    </row>
    <row r="58" spans="1:11" ht="8.1" customHeight="1" x14ac:dyDescent="0.2">
      <c r="A58" s="136"/>
      <c r="B58" s="136"/>
      <c r="C58" s="132"/>
      <c r="D58" s="132"/>
      <c r="E58" s="132"/>
      <c r="F58" s="132"/>
      <c r="G58" s="75"/>
      <c r="H58" s="75"/>
      <c r="I58" s="75"/>
      <c r="J58" s="138"/>
      <c r="K58" s="138"/>
    </row>
    <row r="59" spans="1:11" ht="8.1" customHeight="1" x14ac:dyDescent="0.2">
      <c r="A59" s="136"/>
      <c r="B59" s="136"/>
      <c r="C59" s="132" t="s">
        <v>178</v>
      </c>
      <c r="D59" s="132"/>
      <c r="E59" s="132" t="s">
        <v>179</v>
      </c>
      <c r="F59" s="132"/>
      <c r="G59" s="75">
        <v>4</v>
      </c>
      <c r="H59" s="75">
        <v>8.0000000000000002E-3</v>
      </c>
      <c r="I59" s="75"/>
      <c r="J59" s="138">
        <f>Таблица!D70</f>
        <v>3126.1299999999997</v>
      </c>
      <c r="K59" s="138"/>
    </row>
    <row r="60" spans="1:11" ht="8.1" customHeight="1" x14ac:dyDescent="0.2">
      <c r="A60" s="136"/>
      <c r="B60" s="136"/>
      <c r="C60" s="132"/>
      <c r="D60" s="132"/>
      <c r="E60" s="132"/>
      <c r="F60" s="132"/>
      <c r="G60" s="75"/>
      <c r="H60" s="75"/>
      <c r="I60" s="75"/>
      <c r="J60" s="138"/>
      <c r="K60" s="138"/>
    </row>
    <row r="61" spans="1:11" x14ac:dyDescent="0.2">
      <c r="A61" s="139" t="s">
        <v>397</v>
      </c>
      <c r="B61" s="139"/>
      <c r="C61" s="65"/>
      <c r="D61" s="65"/>
      <c r="E61" s="65"/>
      <c r="F61" s="65"/>
      <c r="G61" s="65"/>
      <c r="H61" s="65"/>
      <c r="I61" s="65"/>
      <c r="J61" s="65"/>
      <c r="K61" s="65"/>
    </row>
    <row r="62" spans="1:11" ht="8.1" customHeight="1" x14ac:dyDescent="0.2">
      <c r="A62" s="152"/>
      <c r="B62" s="153"/>
      <c r="C62" s="140" t="s">
        <v>398</v>
      </c>
      <c r="D62" s="132"/>
      <c r="E62" s="132" t="s">
        <v>175</v>
      </c>
      <c r="F62" s="132"/>
      <c r="G62" s="75">
        <v>10</v>
      </c>
      <c r="H62" s="75">
        <v>1.7000000000000001E-2</v>
      </c>
      <c r="I62" s="75"/>
      <c r="J62" s="138">
        <f>Таблица!D71</f>
        <v>5613.23</v>
      </c>
      <c r="K62" s="138"/>
    </row>
    <row r="63" spans="1:11" ht="8.1" customHeight="1" x14ac:dyDescent="0.2">
      <c r="A63" s="154"/>
      <c r="B63" s="155"/>
      <c r="C63" s="140"/>
      <c r="D63" s="132"/>
      <c r="E63" s="132"/>
      <c r="F63" s="132"/>
      <c r="G63" s="75"/>
      <c r="H63" s="75"/>
      <c r="I63" s="75"/>
      <c r="J63" s="138"/>
      <c r="K63" s="138"/>
    </row>
    <row r="64" spans="1:11" ht="8.1" customHeight="1" x14ac:dyDescent="0.2">
      <c r="A64" s="154"/>
      <c r="B64" s="155"/>
      <c r="C64" s="140" t="s">
        <v>401</v>
      </c>
      <c r="D64" s="132"/>
      <c r="E64" s="132" t="s">
        <v>175</v>
      </c>
      <c r="F64" s="132"/>
      <c r="G64" s="75">
        <v>10</v>
      </c>
      <c r="H64" s="75">
        <v>1.7000000000000001E-2</v>
      </c>
      <c r="I64" s="75"/>
      <c r="J64" s="138">
        <f>Таблица!D72</f>
        <v>5613.23</v>
      </c>
      <c r="K64" s="138"/>
    </row>
    <row r="65" spans="1:11" ht="8.1" customHeight="1" x14ac:dyDescent="0.2">
      <c r="A65" s="154"/>
      <c r="B65" s="155"/>
      <c r="C65" s="140"/>
      <c r="D65" s="132"/>
      <c r="E65" s="132"/>
      <c r="F65" s="132"/>
      <c r="G65" s="75"/>
      <c r="H65" s="75"/>
      <c r="I65" s="75"/>
      <c r="J65" s="138"/>
      <c r="K65" s="138"/>
    </row>
    <row r="66" spans="1:11" ht="8.1" customHeight="1" x14ac:dyDescent="0.2">
      <c r="A66" s="154"/>
      <c r="B66" s="155"/>
      <c r="C66" s="140" t="s">
        <v>399</v>
      </c>
      <c r="D66" s="132"/>
      <c r="E66" s="132" t="s">
        <v>177</v>
      </c>
      <c r="F66" s="132"/>
      <c r="G66" s="75">
        <v>8</v>
      </c>
      <c r="H66" s="75">
        <v>1.2999999999999999E-2</v>
      </c>
      <c r="I66" s="75"/>
      <c r="J66" s="138">
        <f>Таблица!D73</f>
        <v>4435.13</v>
      </c>
      <c r="K66" s="138"/>
    </row>
    <row r="67" spans="1:11" ht="8.1" customHeight="1" x14ac:dyDescent="0.2">
      <c r="A67" s="154"/>
      <c r="B67" s="155"/>
      <c r="C67" s="140"/>
      <c r="D67" s="132"/>
      <c r="E67" s="132"/>
      <c r="F67" s="132"/>
      <c r="G67" s="75"/>
      <c r="H67" s="75"/>
      <c r="I67" s="75"/>
      <c r="J67" s="138"/>
      <c r="K67" s="138"/>
    </row>
    <row r="68" spans="1:11" ht="8.1" customHeight="1" x14ac:dyDescent="0.2">
      <c r="A68" s="154"/>
      <c r="B68" s="155"/>
      <c r="C68" s="140" t="s">
        <v>402</v>
      </c>
      <c r="D68" s="132"/>
      <c r="E68" s="132" t="s">
        <v>177</v>
      </c>
      <c r="F68" s="132"/>
      <c r="G68" s="75">
        <v>8</v>
      </c>
      <c r="H68" s="75">
        <v>1.2999999999999999E-2</v>
      </c>
      <c r="I68" s="75"/>
      <c r="J68" s="138">
        <f>Таблица!D74</f>
        <v>4435.13</v>
      </c>
      <c r="K68" s="138"/>
    </row>
    <row r="69" spans="1:11" ht="8.1" customHeight="1" x14ac:dyDescent="0.2">
      <c r="A69" s="154"/>
      <c r="B69" s="155"/>
      <c r="C69" s="140"/>
      <c r="D69" s="132"/>
      <c r="E69" s="132"/>
      <c r="F69" s="132"/>
      <c r="G69" s="75"/>
      <c r="H69" s="75"/>
      <c r="I69" s="75"/>
      <c r="J69" s="138"/>
      <c r="K69" s="138"/>
    </row>
    <row r="70" spans="1:11" ht="8.1" customHeight="1" x14ac:dyDescent="0.2">
      <c r="A70" s="154"/>
      <c r="B70" s="155"/>
      <c r="C70" s="140" t="s">
        <v>400</v>
      </c>
      <c r="D70" s="132"/>
      <c r="E70" s="132" t="s">
        <v>179</v>
      </c>
      <c r="F70" s="132"/>
      <c r="G70" s="75">
        <v>4</v>
      </c>
      <c r="H70" s="75">
        <v>8.0000000000000002E-3</v>
      </c>
      <c r="I70" s="75"/>
      <c r="J70" s="138">
        <f>Таблица!D75</f>
        <v>3585.47</v>
      </c>
      <c r="K70" s="138"/>
    </row>
    <row r="71" spans="1:11" ht="8.1" customHeight="1" x14ac:dyDescent="0.2">
      <c r="A71" s="154"/>
      <c r="B71" s="155"/>
      <c r="C71" s="140"/>
      <c r="D71" s="132"/>
      <c r="E71" s="132"/>
      <c r="F71" s="132"/>
      <c r="G71" s="75"/>
      <c r="H71" s="75"/>
      <c r="I71" s="75"/>
      <c r="J71" s="138"/>
      <c r="K71" s="138"/>
    </row>
    <row r="72" spans="1:11" ht="8.1" customHeight="1" x14ac:dyDescent="0.2">
      <c r="A72" s="154"/>
      <c r="B72" s="155"/>
      <c r="C72" s="140" t="s">
        <v>403</v>
      </c>
      <c r="D72" s="132"/>
      <c r="E72" s="132" t="s">
        <v>179</v>
      </c>
      <c r="F72" s="132"/>
      <c r="G72" s="75">
        <v>4</v>
      </c>
      <c r="H72" s="75">
        <v>8.0000000000000002E-3</v>
      </c>
      <c r="I72" s="75"/>
      <c r="J72" s="138">
        <f>Таблица!D76</f>
        <v>3585.47</v>
      </c>
      <c r="K72" s="138"/>
    </row>
    <row r="73" spans="1:11" ht="8.1" customHeight="1" x14ac:dyDescent="0.2">
      <c r="A73" s="156"/>
      <c r="B73" s="157"/>
      <c r="C73" s="140"/>
      <c r="D73" s="132"/>
      <c r="E73" s="132"/>
      <c r="F73" s="132"/>
      <c r="G73" s="75"/>
      <c r="H73" s="75"/>
      <c r="I73" s="75"/>
      <c r="J73" s="138"/>
      <c r="K73" s="138"/>
    </row>
    <row r="74" spans="1:11" ht="12" customHeight="1" x14ac:dyDescent="0.2">
      <c r="A74" s="141" t="s">
        <v>180</v>
      </c>
      <c r="B74" s="141"/>
      <c r="C74" s="142"/>
      <c r="D74" s="142"/>
      <c r="E74" s="142"/>
      <c r="F74" s="142"/>
      <c r="G74" s="142"/>
      <c r="H74" s="142"/>
      <c r="I74" s="142"/>
      <c r="J74" s="142"/>
      <c r="K74" s="142"/>
    </row>
    <row r="75" spans="1:11" ht="8.1" customHeight="1" x14ac:dyDescent="0.2">
      <c r="A75" s="136"/>
      <c r="B75" s="136"/>
      <c r="C75" s="132" t="s">
        <v>181</v>
      </c>
      <c r="D75" s="132"/>
      <c r="E75" s="132" t="s">
        <v>182</v>
      </c>
      <c r="F75" s="132"/>
      <c r="G75" s="75">
        <v>4</v>
      </c>
      <c r="H75" s="75">
        <v>5.0000000000000001E-3</v>
      </c>
      <c r="I75" s="75"/>
      <c r="J75" s="138">
        <f>Таблица!D77</f>
        <v>1125.74</v>
      </c>
      <c r="K75" s="138"/>
    </row>
    <row r="76" spans="1:11" ht="8.1" customHeight="1" x14ac:dyDescent="0.2">
      <c r="A76" s="136"/>
      <c r="B76" s="136"/>
      <c r="C76" s="132"/>
      <c r="D76" s="132"/>
      <c r="E76" s="132"/>
      <c r="F76" s="132"/>
      <c r="G76" s="75"/>
      <c r="H76" s="75"/>
      <c r="I76" s="75"/>
      <c r="J76" s="138"/>
      <c r="K76" s="138"/>
    </row>
    <row r="77" spans="1:11" ht="8.1" customHeight="1" x14ac:dyDescent="0.2">
      <c r="A77" s="136"/>
      <c r="B77" s="136"/>
      <c r="C77" s="132" t="s">
        <v>183</v>
      </c>
      <c r="D77" s="132"/>
      <c r="E77" s="132" t="s">
        <v>184</v>
      </c>
      <c r="F77" s="132"/>
      <c r="G77" s="75">
        <v>3</v>
      </c>
      <c r="H77" s="75">
        <v>3.0000000000000001E-3</v>
      </c>
      <c r="I77" s="75"/>
      <c r="J77" s="138">
        <f>Таблица!D78</f>
        <v>874.65</v>
      </c>
      <c r="K77" s="138"/>
    </row>
    <row r="78" spans="1:11" ht="8.1" customHeight="1" x14ac:dyDescent="0.2">
      <c r="A78" s="136"/>
      <c r="B78" s="136"/>
      <c r="C78" s="132"/>
      <c r="D78" s="132"/>
      <c r="E78" s="132"/>
      <c r="F78" s="132"/>
      <c r="G78" s="75"/>
      <c r="H78" s="75"/>
      <c r="I78" s="75"/>
      <c r="J78" s="138"/>
      <c r="K78" s="138"/>
    </row>
    <row r="79" spans="1:11" ht="8.1" customHeight="1" x14ac:dyDescent="0.2">
      <c r="A79" s="136"/>
      <c r="B79" s="136"/>
      <c r="C79" s="132" t="s">
        <v>185</v>
      </c>
      <c r="D79" s="132"/>
      <c r="E79" s="132" t="s">
        <v>186</v>
      </c>
      <c r="F79" s="132"/>
      <c r="G79" s="75"/>
      <c r="H79" s="75"/>
      <c r="I79" s="75"/>
      <c r="J79" s="138">
        <f>Таблица!D79</f>
        <v>571.19999999999993</v>
      </c>
      <c r="K79" s="138"/>
    </row>
    <row r="80" spans="1:11" ht="8.1" customHeight="1" x14ac:dyDescent="0.2">
      <c r="A80" s="136"/>
      <c r="B80" s="136"/>
      <c r="C80" s="132"/>
      <c r="D80" s="132"/>
      <c r="E80" s="132"/>
      <c r="F80" s="132"/>
      <c r="G80" s="75"/>
      <c r="H80" s="75"/>
      <c r="I80" s="75"/>
      <c r="J80" s="138"/>
      <c r="K80" s="138"/>
    </row>
    <row r="81" spans="1:11" ht="12" customHeight="1" x14ac:dyDescent="0.2">
      <c r="A81" s="65" t="s">
        <v>410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spans="1:11" ht="8.1" customHeight="1" x14ac:dyDescent="0.2">
      <c r="A82" s="76"/>
      <c r="B82" s="76"/>
      <c r="C82" s="132" t="s">
        <v>187</v>
      </c>
      <c r="D82" s="132"/>
      <c r="E82" s="132" t="s">
        <v>188</v>
      </c>
      <c r="F82" s="132"/>
      <c r="G82" s="75">
        <v>260</v>
      </c>
      <c r="H82" s="75">
        <v>0.35599999999999998</v>
      </c>
      <c r="I82" s="75"/>
      <c r="J82" s="73">
        <f>Таблица!D80</f>
        <v>30004.66</v>
      </c>
      <c r="K82" s="73"/>
    </row>
    <row r="83" spans="1:11" ht="8.1" customHeight="1" x14ac:dyDescent="0.2">
      <c r="A83" s="76"/>
      <c r="B83" s="76"/>
      <c r="C83" s="132"/>
      <c r="D83" s="132"/>
      <c r="E83" s="132"/>
      <c r="F83" s="132"/>
      <c r="G83" s="75"/>
      <c r="H83" s="75"/>
      <c r="I83" s="75"/>
      <c r="J83" s="73"/>
      <c r="K83" s="73"/>
    </row>
    <row r="84" spans="1:11" ht="8.1" customHeight="1" x14ac:dyDescent="0.2">
      <c r="A84" s="76"/>
      <c r="B84" s="76"/>
      <c r="C84" s="132"/>
      <c r="D84" s="132"/>
      <c r="E84" s="132"/>
      <c r="F84" s="132"/>
      <c r="G84" s="75"/>
      <c r="H84" s="75"/>
      <c r="I84" s="75"/>
      <c r="J84" s="73"/>
      <c r="K84" s="73"/>
    </row>
    <row r="85" spans="1:11" ht="8.1" customHeight="1" x14ac:dyDescent="0.2">
      <c r="A85" s="76"/>
      <c r="B85" s="76"/>
      <c r="C85" s="132"/>
      <c r="D85" s="132"/>
      <c r="E85" s="132"/>
      <c r="F85" s="132"/>
      <c r="G85" s="75"/>
      <c r="H85" s="75"/>
      <c r="I85" s="75"/>
      <c r="J85" s="73"/>
      <c r="K85" s="73"/>
    </row>
    <row r="86" spans="1:11" ht="8.1" customHeight="1" x14ac:dyDescent="0.2">
      <c r="A86" s="76"/>
      <c r="B86" s="76"/>
      <c r="C86" s="132"/>
      <c r="D86" s="132"/>
      <c r="E86" s="132"/>
      <c r="F86" s="132"/>
      <c r="G86" s="75"/>
      <c r="H86" s="75"/>
      <c r="I86" s="75"/>
      <c r="J86" s="73"/>
      <c r="K86" s="73"/>
    </row>
    <row r="87" spans="1:11" ht="8.1" customHeight="1" x14ac:dyDescent="0.2">
      <c r="A87" s="76"/>
      <c r="B87" s="76"/>
      <c r="C87" s="132"/>
      <c r="D87" s="132"/>
      <c r="E87" s="132"/>
      <c r="F87" s="132"/>
      <c r="G87" s="75"/>
      <c r="H87" s="75"/>
      <c r="I87" s="75"/>
      <c r="J87" s="73"/>
      <c r="K87" s="73"/>
    </row>
    <row r="88" spans="1:11" x14ac:dyDescent="0.2">
      <c r="A88" s="142" t="s">
        <v>189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</row>
    <row r="89" spans="1:11" ht="8.1" customHeight="1" x14ac:dyDescent="0.2">
      <c r="A89" s="76"/>
      <c r="B89" s="76"/>
      <c r="C89" s="132" t="s">
        <v>190</v>
      </c>
      <c r="D89" s="132"/>
      <c r="E89" s="132" t="s">
        <v>191</v>
      </c>
      <c r="F89" s="132"/>
      <c r="G89" s="75">
        <v>59</v>
      </c>
      <c r="H89" s="75">
        <v>8.1600000000000006E-2</v>
      </c>
      <c r="I89" s="75"/>
      <c r="J89" s="73">
        <f>Таблица!D81</f>
        <v>7000.7699999999995</v>
      </c>
      <c r="K89" s="73"/>
    </row>
    <row r="90" spans="1:11" ht="8.1" customHeight="1" x14ac:dyDescent="0.2">
      <c r="A90" s="76"/>
      <c r="B90" s="76"/>
      <c r="C90" s="132"/>
      <c r="D90" s="132"/>
      <c r="E90" s="132"/>
      <c r="F90" s="132"/>
      <c r="G90" s="75"/>
      <c r="H90" s="75"/>
      <c r="I90" s="75"/>
      <c r="J90" s="73"/>
      <c r="K90" s="73"/>
    </row>
    <row r="91" spans="1:11" ht="8.1" customHeight="1" x14ac:dyDescent="0.2">
      <c r="A91" s="76"/>
      <c r="B91" s="76"/>
      <c r="C91" s="132"/>
      <c r="D91" s="132"/>
      <c r="E91" s="132"/>
      <c r="F91" s="132"/>
      <c r="G91" s="75"/>
      <c r="H91" s="75"/>
      <c r="I91" s="75"/>
      <c r="J91" s="73"/>
      <c r="K91" s="73"/>
    </row>
    <row r="92" spans="1:11" ht="8.1" customHeight="1" x14ac:dyDescent="0.2">
      <c r="A92" s="76"/>
      <c r="B92" s="76"/>
      <c r="C92" s="132"/>
      <c r="D92" s="132"/>
      <c r="E92" s="132"/>
      <c r="F92" s="132"/>
      <c r="G92" s="75"/>
      <c r="H92" s="75"/>
      <c r="I92" s="75"/>
      <c r="J92" s="73"/>
      <c r="K92" s="73"/>
    </row>
    <row r="93" spans="1:11" ht="8.1" customHeight="1" x14ac:dyDescent="0.2">
      <c r="A93" s="76"/>
      <c r="B93" s="76"/>
      <c r="C93" s="132"/>
      <c r="D93" s="132"/>
      <c r="E93" s="132"/>
      <c r="F93" s="132"/>
      <c r="G93" s="75"/>
      <c r="H93" s="75"/>
      <c r="I93" s="75"/>
      <c r="J93" s="73"/>
      <c r="K93" s="73"/>
    </row>
    <row r="94" spans="1:11" ht="8.1" customHeight="1" x14ac:dyDescent="0.2">
      <c r="A94" s="76"/>
      <c r="B94" s="76"/>
      <c r="C94" s="132"/>
      <c r="D94" s="132"/>
      <c r="E94" s="132"/>
      <c r="F94" s="132"/>
      <c r="G94" s="75"/>
      <c r="H94" s="75"/>
      <c r="I94" s="75"/>
      <c r="J94" s="73"/>
      <c r="K94" s="73"/>
    </row>
    <row r="95" spans="1:11" x14ac:dyDescent="0.2">
      <c r="A95" s="142" t="s">
        <v>192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</row>
    <row r="96" spans="1:11" ht="6.95" customHeight="1" x14ac:dyDescent="0.2">
      <c r="A96" s="76"/>
      <c r="B96" s="76"/>
      <c r="C96" s="132" t="s">
        <v>55</v>
      </c>
      <c r="D96" s="132"/>
      <c r="E96" s="132" t="s">
        <v>56</v>
      </c>
      <c r="F96" s="132"/>
      <c r="G96" s="75">
        <v>3.6</v>
      </c>
      <c r="H96" s="75">
        <v>5.0000000000000001E-3</v>
      </c>
      <c r="I96" s="75"/>
      <c r="J96" s="73">
        <f>Таблица!D82</f>
        <v>1269.73</v>
      </c>
      <c r="K96" s="73"/>
    </row>
    <row r="97" spans="1:11" ht="6.95" customHeight="1" x14ac:dyDescent="0.2">
      <c r="A97" s="76"/>
      <c r="B97" s="76"/>
      <c r="C97" s="132"/>
      <c r="D97" s="132"/>
      <c r="E97" s="132"/>
      <c r="F97" s="132"/>
      <c r="G97" s="75"/>
      <c r="H97" s="75"/>
      <c r="I97" s="75"/>
      <c r="J97" s="73"/>
      <c r="K97" s="73"/>
    </row>
    <row r="98" spans="1:11" ht="6.95" customHeight="1" x14ac:dyDescent="0.2">
      <c r="A98" s="76"/>
      <c r="B98" s="76"/>
      <c r="C98" s="132"/>
      <c r="D98" s="132"/>
      <c r="E98" s="132"/>
      <c r="F98" s="132"/>
      <c r="G98" s="75"/>
      <c r="H98" s="75"/>
      <c r="I98" s="75"/>
      <c r="J98" s="73"/>
      <c r="K98" s="73"/>
    </row>
    <row r="99" spans="1:11" ht="6.95" customHeight="1" x14ac:dyDescent="0.2">
      <c r="A99" s="76"/>
      <c r="B99" s="76"/>
      <c r="C99" s="132"/>
      <c r="D99" s="132"/>
      <c r="E99" s="132"/>
      <c r="F99" s="132"/>
      <c r="G99" s="75"/>
      <c r="H99" s="75"/>
      <c r="I99" s="75"/>
      <c r="J99" s="73"/>
      <c r="K99" s="73"/>
    </row>
    <row r="100" spans="1:11" ht="6.95" customHeight="1" x14ac:dyDescent="0.2">
      <c r="A100" s="76"/>
      <c r="B100" s="76"/>
      <c r="C100" s="132"/>
      <c r="D100" s="132"/>
      <c r="E100" s="132"/>
      <c r="F100" s="132"/>
      <c r="G100" s="75"/>
      <c r="H100" s="75"/>
      <c r="I100" s="75"/>
      <c r="J100" s="73"/>
      <c r="K100" s="73"/>
    </row>
    <row r="101" spans="1:11" ht="6.95" customHeight="1" x14ac:dyDescent="0.2">
      <c r="A101" s="76"/>
      <c r="B101" s="76"/>
      <c r="C101" s="132"/>
      <c r="D101" s="132"/>
      <c r="E101" s="132"/>
      <c r="F101" s="132"/>
      <c r="G101" s="75"/>
      <c r="H101" s="75"/>
      <c r="I101" s="75"/>
      <c r="J101" s="73"/>
      <c r="K101" s="73"/>
    </row>
    <row r="102" spans="1:11" ht="6.95" customHeight="1" x14ac:dyDescent="0.2">
      <c r="A102" s="76"/>
      <c r="B102" s="76"/>
      <c r="C102" s="126" t="s">
        <v>446</v>
      </c>
      <c r="D102" s="127"/>
      <c r="E102" s="132" t="s">
        <v>475</v>
      </c>
      <c r="F102" s="132"/>
      <c r="G102" s="75">
        <v>8</v>
      </c>
      <c r="H102" s="75">
        <v>0.01</v>
      </c>
      <c r="I102" s="75"/>
      <c r="J102" s="73">
        <f>Таблица!D83</f>
        <v>1644.58</v>
      </c>
      <c r="K102" s="73"/>
    </row>
    <row r="103" spans="1:11" ht="6.95" customHeight="1" x14ac:dyDescent="0.2">
      <c r="A103" s="76"/>
      <c r="B103" s="76"/>
      <c r="C103" s="128"/>
      <c r="D103" s="129"/>
      <c r="E103" s="132"/>
      <c r="F103" s="132"/>
      <c r="G103" s="75"/>
      <c r="H103" s="75"/>
      <c r="I103" s="75"/>
      <c r="J103" s="73"/>
      <c r="K103" s="73"/>
    </row>
    <row r="104" spans="1:11" ht="6.95" customHeight="1" x14ac:dyDescent="0.2">
      <c r="A104" s="76"/>
      <c r="B104" s="76"/>
      <c r="C104" s="128"/>
      <c r="D104" s="129"/>
      <c r="E104" s="132"/>
      <c r="F104" s="132"/>
      <c r="G104" s="75"/>
      <c r="H104" s="75"/>
      <c r="I104" s="75"/>
      <c r="J104" s="73"/>
      <c r="K104" s="73"/>
    </row>
    <row r="105" spans="1:11" ht="6.95" customHeight="1" x14ac:dyDescent="0.2">
      <c r="A105" s="76"/>
      <c r="B105" s="76"/>
      <c r="C105" s="128"/>
      <c r="D105" s="129"/>
      <c r="E105" s="132"/>
      <c r="F105" s="132"/>
      <c r="G105" s="75"/>
      <c r="H105" s="75"/>
      <c r="I105" s="75"/>
      <c r="J105" s="73"/>
      <c r="K105" s="73"/>
    </row>
    <row r="106" spans="1:11" ht="6.95" customHeight="1" x14ac:dyDescent="0.2">
      <c r="A106" s="76"/>
      <c r="B106" s="76"/>
      <c r="C106" s="128"/>
      <c r="D106" s="129"/>
      <c r="E106" s="132"/>
      <c r="F106" s="132"/>
      <c r="G106" s="75"/>
      <c r="H106" s="75"/>
      <c r="I106" s="75"/>
      <c r="J106" s="73"/>
      <c r="K106" s="73"/>
    </row>
    <row r="107" spans="1:11" ht="8.25" customHeight="1" x14ac:dyDescent="0.2">
      <c r="A107" s="76"/>
      <c r="B107" s="76"/>
      <c r="C107" s="130"/>
      <c r="D107" s="131"/>
      <c r="E107" s="132"/>
      <c r="F107" s="132"/>
      <c r="G107" s="75"/>
      <c r="H107" s="75"/>
      <c r="I107" s="75"/>
      <c r="J107" s="73"/>
      <c r="K107" s="73"/>
    </row>
    <row r="108" spans="1:11" ht="6.95" customHeight="1" x14ac:dyDescent="0.2">
      <c r="A108" s="76"/>
      <c r="B108" s="76"/>
      <c r="C108" s="132" t="s">
        <v>57</v>
      </c>
      <c r="D108" s="132"/>
      <c r="E108" s="132" t="s">
        <v>58</v>
      </c>
      <c r="F108" s="132"/>
      <c r="G108" s="75">
        <v>3.5</v>
      </c>
      <c r="H108" s="75">
        <v>6.0000000000000001E-3</v>
      </c>
      <c r="I108" s="75"/>
      <c r="J108" s="73">
        <f>Таблица!D84</f>
        <v>2999.99</v>
      </c>
      <c r="K108" s="73"/>
    </row>
    <row r="109" spans="1:11" ht="6.95" customHeight="1" x14ac:dyDescent="0.2">
      <c r="A109" s="76"/>
      <c r="B109" s="76"/>
      <c r="C109" s="132"/>
      <c r="D109" s="132"/>
      <c r="E109" s="132"/>
      <c r="F109" s="132"/>
      <c r="G109" s="75"/>
      <c r="H109" s="75"/>
      <c r="I109" s="75"/>
      <c r="J109" s="73"/>
      <c r="K109" s="73"/>
    </row>
    <row r="110" spans="1:11" ht="6.95" customHeight="1" x14ac:dyDescent="0.2">
      <c r="A110" s="76"/>
      <c r="B110" s="76"/>
      <c r="C110" s="132"/>
      <c r="D110" s="132"/>
      <c r="E110" s="132"/>
      <c r="F110" s="132"/>
      <c r="G110" s="75"/>
      <c r="H110" s="75"/>
      <c r="I110" s="75"/>
      <c r="J110" s="73"/>
      <c r="K110" s="73"/>
    </row>
    <row r="111" spans="1:11" ht="6.95" customHeight="1" x14ac:dyDescent="0.2">
      <c r="A111" s="76"/>
      <c r="B111" s="76"/>
      <c r="C111" s="132" t="s">
        <v>59</v>
      </c>
      <c r="D111" s="132"/>
      <c r="E111" s="132"/>
      <c r="F111" s="132"/>
      <c r="G111" s="75"/>
      <c r="H111" s="75"/>
      <c r="I111" s="75"/>
      <c r="J111" s="73"/>
      <c r="K111" s="73"/>
    </row>
    <row r="112" spans="1:11" ht="6.95" customHeight="1" x14ac:dyDescent="0.2">
      <c r="A112" s="76"/>
      <c r="B112" s="76"/>
      <c r="C112" s="132"/>
      <c r="D112" s="132"/>
      <c r="E112" s="132"/>
      <c r="F112" s="132"/>
      <c r="G112" s="75"/>
      <c r="H112" s="75"/>
      <c r="I112" s="75"/>
      <c r="J112" s="73"/>
      <c r="K112" s="73"/>
    </row>
    <row r="113" spans="1:20" ht="6.95" customHeight="1" x14ac:dyDescent="0.2">
      <c r="A113" s="76"/>
      <c r="B113" s="76"/>
      <c r="C113" s="132"/>
      <c r="D113" s="132"/>
      <c r="E113" s="132"/>
      <c r="F113" s="132"/>
      <c r="G113" s="75"/>
      <c r="H113" s="75"/>
      <c r="I113" s="75"/>
      <c r="J113" s="73"/>
      <c r="K113" s="73"/>
    </row>
    <row r="114" spans="1:20" ht="7.5" customHeight="1" x14ac:dyDescent="0.2">
      <c r="A114" s="76"/>
      <c r="B114" s="76"/>
      <c r="C114" s="146" t="s">
        <v>412</v>
      </c>
      <c r="D114" s="146"/>
      <c r="E114" s="146" t="s">
        <v>445</v>
      </c>
      <c r="F114" s="146"/>
      <c r="G114" s="147">
        <v>7</v>
      </c>
      <c r="H114" s="147">
        <v>1.2E-2</v>
      </c>
      <c r="I114" s="147"/>
      <c r="J114" s="148">
        <f>Таблица!D86</f>
        <v>4342.3099999999995</v>
      </c>
      <c r="K114" s="148"/>
    </row>
    <row r="115" spans="1:20" ht="7.5" customHeight="1" x14ac:dyDescent="0.2">
      <c r="A115" s="76"/>
      <c r="B115" s="76"/>
      <c r="C115" s="146"/>
      <c r="D115" s="146"/>
      <c r="E115" s="146"/>
      <c r="F115" s="146"/>
      <c r="G115" s="147"/>
      <c r="H115" s="147"/>
      <c r="I115" s="147"/>
      <c r="J115" s="148"/>
      <c r="K115" s="148"/>
    </row>
    <row r="116" spans="1:20" ht="7.5" customHeight="1" x14ac:dyDescent="0.2">
      <c r="A116" s="76"/>
      <c r="B116" s="76"/>
      <c r="C116" s="146"/>
      <c r="D116" s="146"/>
      <c r="E116" s="146"/>
      <c r="F116" s="146"/>
      <c r="G116" s="147"/>
      <c r="H116" s="147"/>
      <c r="I116" s="147"/>
      <c r="J116" s="148"/>
      <c r="K116" s="148"/>
    </row>
    <row r="117" spans="1:20" ht="7.5" customHeight="1" x14ac:dyDescent="0.2">
      <c r="A117" s="76"/>
      <c r="B117" s="76"/>
      <c r="C117" s="146" t="s">
        <v>413</v>
      </c>
      <c r="D117" s="146"/>
      <c r="E117" s="146"/>
      <c r="F117" s="146"/>
      <c r="G117" s="147"/>
      <c r="H117" s="147"/>
      <c r="I117" s="147"/>
      <c r="J117" s="148"/>
      <c r="K117" s="148"/>
    </row>
    <row r="118" spans="1:20" ht="7.5" customHeight="1" x14ac:dyDescent="0.2">
      <c r="A118" s="76"/>
      <c r="B118" s="76"/>
      <c r="C118" s="146"/>
      <c r="D118" s="146"/>
      <c r="E118" s="146"/>
      <c r="F118" s="146"/>
      <c r="G118" s="147"/>
      <c r="H118" s="147"/>
      <c r="I118" s="147"/>
      <c r="J118" s="148"/>
      <c r="K118" s="148"/>
    </row>
    <row r="119" spans="1:20" ht="7.5" customHeight="1" x14ac:dyDescent="0.2">
      <c r="A119" s="76"/>
      <c r="B119" s="76"/>
      <c r="C119" s="146"/>
      <c r="D119" s="146"/>
      <c r="E119" s="146"/>
      <c r="F119" s="146"/>
      <c r="G119" s="147"/>
      <c r="H119" s="147"/>
      <c r="I119" s="147"/>
      <c r="J119" s="148"/>
      <c r="K119" s="148"/>
    </row>
    <row r="120" spans="1:20" x14ac:dyDescent="0.2">
      <c r="A120" s="145" t="s">
        <v>459</v>
      </c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</row>
    <row r="121" spans="1:20" x14ac:dyDescent="0.2">
      <c r="A121" s="158"/>
      <c r="B121" s="159"/>
      <c r="C121" s="41" t="s">
        <v>460</v>
      </c>
      <c r="D121" s="164" t="s">
        <v>464</v>
      </c>
      <c r="E121" s="165"/>
      <c r="F121" s="165"/>
      <c r="G121" s="165"/>
      <c r="H121" s="165"/>
      <c r="I121" s="166"/>
      <c r="J121" s="143">
        <f>Таблица!D88</f>
        <v>223.72</v>
      </c>
      <c r="K121" s="144"/>
    </row>
    <row r="122" spans="1:20" x14ac:dyDescent="0.2">
      <c r="A122" s="160"/>
      <c r="B122" s="161"/>
      <c r="C122" s="41" t="s">
        <v>461</v>
      </c>
      <c r="D122" s="164" t="s">
        <v>465</v>
      </c>
      <c r="E122" s="165"/>
      <c r="F122" s="165"/>
      <c r="G122" s="165"/>
      <c r="H122" s="165"/>
      <c r="I122" s="166"/>
      <c r="J122" s="143">
        <f>Таблица!D89</f>
        <v>252.28</v>
      </c>
      <c r="K122" s="144"/>
    </row>
    <row r="123" spans="1:20" ht="14.25" customHeight="1" x14ac:dyDescent="0.2">
      <c r="A123" s="160"/>
      <c r="B123" s="161"/>
      <c r="C123" s="39" t="s">
        <v>462</v>
      </c>
      <c r="D123" s="167" t="s">
        <v>466</v>
      </c>
      <c r="E123" s="168"/>
      <c r="F123" s="168"/>
      <c r="G123" s="168"/>
      <c r="H123" s="168"/>
      <c r="I123" s="169"/>
      <c r="J123" s="143">
        <f>Таблица!D90</f>
        <v>252.28</v>
      </c>
      <c r="K123" s="144"/>
      <c r="L123" s="9"/>
      <c r="M123" s="9"/>
      <c r="N123" s="9"/>
      <c r="O123" s="9"/>
      <c r="P123" s="9"/>
      <c r="Q123" s="9"/>
      <c r="R123" s="9"/>
      <c r="S123" s="9"/>
      <c r="T123" s="9"/>
    </row>
    <row r="124" spans="1:20" ht="14.25" customHeight="1" x14ac:dyDescent="0.2">
      <c r="A124" s="160"/>
      <c r="B124" s="161"/>
      <c r="C124" s="39" t="s">
        <v>463</v>
      </c>
      <c r="D124" s="170" t="s">
        <v>466</v>
      </c>
      <c r="E124" s="171"/>
      <c r="F124" s="171"/>
      <c r="G124" s="171"/>
      <c r="H124" s="171"/>
      <c r="I124" s="172"/>
      <c r="J124" s="143">
        <f>Таблица!D91</f>
        <v>279.64999999999998</v>
      </c>
      <c r="K124" s="144"/>
      <c r="L124" s="9"/>
      <c r="M124" s="9"/>
      <c r="N124" s="9"/>
      <c r="O124" s="9"/>
      <c r="P124" s="9"/>
      <c r="Q124" s="9"/>
      <c r="R124" s="9"/>
      <c r="S124" s="9"/>
      <c r="T124" s="9"/>
    </row>
    <row r="125" spans="1:20" ht="14.25" customHeight="1" x14ac:dyDescent="0.2">
      <c r="A125" s="160"/>
      <c r="B125" s="161"/>
      <c r="C125" s="40" t="s">
        <v>467</v>
      </c>
      <c r="D125" s="170" t="s">
        <v>471</v>
      </c>
      <c r="E125" s="171"/>
      <c r="F125" s="171"/>
      <c r="G125" s="171"/>
      <c r="H125" s="171"/>
      <c r="I125" s="172"/>
      <c r="J125" s="143">
        <f>Таблица!D92</f>
        <v>308.20999999999998</v>
      </c>
      <c r="K125" s="144"/>
      <c r="L125" s="9"/>
      <c r="M125" s="9"/>
      <c r="N125" s="9"/>
      <c r="O125" s="9"/>
      <c r="P125" s="9"/>
      <c r="Q125" s="9"/>
      <c r="R125" s="9"/>
      <c r="S125" s="9"/>
      <c r="T125" s="9"/>
    </row>
    <row r="126" spans="1:20" ht="14.25" customHeight="1" x14ac:dyDescent="0.2">
      <c r="A126" s="160"/>
      <c r="B126" s="161"/>
      <c r="C126" s="42" t="s">
        <v>468</v>
      </c>
      <c r="D126" s="170" t="s">
        <v>472</v>
      </c>
      <c r="E126" s="171"/>
      <c r="F126" s="171"/>
      <c r="G126" s="171"/>
      <c r="H126" s="171"/>
      <c r="I126" s="172"/>
      <c r="J126" s="143">
        <f>Таблица!D93</f>
        <v>223.72</v>
      </c>
      <c r="K126" s="144"/>
      <c r="L126" s="15"/>
      <c r="M126" s="15"/>
      <c r="N126" s="16"/>
      <c r="O126" s="16"/>
      <c r="P126" s="16"/>
      <c r="Q126" s="16"/>
      <c r="R126" s="16"/>
      <c r="S126" s="16"/>
      <c r="T126" s="16"/>
    </row>
    <row r="127" spans="1:20" ht="14.25" customHeight="1" x14ac:dyDescent="0.2">
      <c r="A127" s="160"/>
      <c r="B127" s="161"/>
      <c r="C127" s="42" t="s">
        <v>469</v>
      </c>
      <c r="D127" s="170" t="s">
        <v>473</v>
      </c>
      <c r="E127" s="171"/>
      <c r="F127" s="171"/>
      <c r="G127" s="171"/>
      <c r="H127" s="171"/>
      <c r="I127" s="172"/>
      <c r="J127" s="143">
        <f>Таблица!D94</f>
        <v>252.28</v>
      </c>
      <c r="K127" s="144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4.25" customHeight="1" x14ac:dyDescent="0.2">
      <c r="A128" s="162"/>
      <c r="B128" s="163"/>
      <c r="C128" s="40" t="s">
        <v>470</v>
      </c>
      <c r="D128" s="170" t="s">
        <v>474</v>
      </c>
      <c r="E128" s="171"/>
      <c r="F128" s="171"/>
      <c r="G128" s="171"/>
      <c r="H128" s="171"/>
      <c r="I128" s="172"/>
      <c r="J128" s="143">
        <f>Таблица!D95</f>
        <v>252.28</v>
      </c>
      <c r="K128" s="144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1:20" ht="12.75" customHeight="1" x14ac:dyDescent="0.2">
      <c r="A129" s="149" t="s">
        <v>193</v>
      </c>
      <c r="B129" s="150"/>
      <c r="C129" s="150"/>
      <c r="D129" s="150"/>
      <c r="E129" s="150"/>
      <c r="F129" s="150"/>
      <c r="G129" s="150"/>
      <c r="H129" s="150"/>
      <c r="I129" s="150"/>
      <c r="J129" s="150"/>
      <c r="K129" s="151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1:20" ht="5.0999999999999996" customHeight="1" x14ac:dyDescent="0.2">
      <c r="A130" s="71"/>
      <c r="B130" s="71"/>
      <c r="C130" s="87" t="s">
        <v>194</v>
      </c>
      <c r="D130" s="87"/>
      <c r="E130" s="87" t="s">
        <v>195</v>
      </c>
      <c r="F130" s="87"/>
      <c r="G130" s="69">
        <v>0.1</v>
      </c>
      <c r="H130" s="69">
        <v>1E-4</v>
      </c>
      <c r="I130" s="69"/>
      <c r="J130" s="70">
        <f>Таблица!D97</f>
        <v>282.02999999999997</v>
      </c>
      <c r="K130" s="70"/>
    </row>
    <row r="131" spans="1:20" ht="5.0999999999999996" customHeight="1" x14ac:dyDescent="0.2">
      <c r="A131" s="71"/>
      <c r="B131" s="71"/>
      <c r="C131" s="87"/>
      <c r="D131" s="87"/>
      <c r="E131" s="87"/>
      <c r="F131" s="87"/>
      <c r="G131" s="69"/>
      <c r="H131" s="69"/>
      <c r="I131" s="69"/>
      <c r="J131" s="70"/>
      <c r="K131" s="70"/>
    </row>
    <row r="132" spans="1:20" ht="5.0999999999999996" customHeight="1" x14ac:dyDescent="0.2">
      <c r="A132" s="71"/>
      <c r="B132" s="71"/>
      <c r="C132" s="87"/>
      <c r="D132" s="87"/>
      <c r="E132" s="87"/>
      <c r="F132" s="87"/>
      <c r="G132" s="69"/>
      <c r="H132" s="69"/>
      <c r="I132" s="69"/>
      <c r="J132" s="70"/>
      <c r="K132" s="70"/>
    </row>
    <row r="133" spans="1:20" ht="4.5" customHeight="1" x14ac:dyDescent="0.2">
      <c r="A133" s="71"/>
      <c r="B133" s="71"/>
      <c r="C133" s="87"/>
      <c r="D133" s="87"/>
      <c r="E133" s="87"/>
      <c r="F133" s="87"/>
      <c r="G133" s="69"/>
      <c r="H133" s="69"/>
      <c r="I133" s="69"/>
      <c r="J133" s="70"/>
      <c r="K133" s="70"/>
    </row>
    <row r="134" spans="1:20" ht="4.5" customHeight="1" x14ac:dyDescent="0.2">
      <c r="A134" s="71"/>
      <c r="B134" s="71"/>
      <c r="C134" s="87"/>
      <c r="D134" s="87"/>
      <c r="E134" s="87"/>
      <c r="F134" s="87"/>
      <c r="G134" s="69"/>
      <c r="H134" s="69"/>
      <c r="I134" s="69"/>
      <c r="J134" s="70"/>
      <c r="K134" s="70"/>
    </row>
    <row r="135" spans="1:20" ht="4.5" customHeight="1" x14ac:dyDescent="0.2">
      <c r="A135" s="71"/>
      <c r="B135" s="71"/>
      <c r="C135" s="87"/>
      <c r="D135" s="87"/>
      <c r="E135" s="87"/>
      <c r="F135" s="87"/>
      <c r="G135" s="69"/>
      <c r="H135" s="69"/>
      <c r="I135" s="69"/>
      <c r="J135" s="70"/>
      <c r="K135" s="70"/>
    </row>
  </sheetData>
  <sheetProtection selectLockedCells="1" selectUnlockedCells="1"/>
  <mergeCells count="228">
    <mergeCell ref="A121:B128"/>
    <mergeCell ref="D121:I121"/>
    <mergeCell ref="D122:I122"/>
    <mergeCell ref="D123:I123"/>
    <mergeCell ref="D124:I124"/>
    <mergeCell ref="D125:I125"/>
    <mergeCell ref="D126:I126"/>
    <mergeCell ref="D127:I127"/>
    <mergeCell ref="D128:I128"/>
    <mergeCell ref="J122:K122"/>
    <mergeCell ref="J123:K123"/>
    <mergeCell ref="J124:K124"/>
    <mergeCell ref="J125:K125"/>
    <mergeCell ref="J126:K126"/>
    <mergeCell ref="J128:K128"/>
    <mergeCell ref="J127:K127"/>
    <mergeCell ref="C66:D67"/>
    <mergeCell ref="E66:F67"/>
    <mergeCell ref="G66:G67"/>
    <mergeCell ref="H66:I67"/>
    <mergeCell ref="J66:K67"/>
    <mergeCell ref="C70:D71"/>
    <mergeCell ref="E70:F71"/>
    <mergeCell ref="G70:G71"/>
    <mergeCell ref="H70:I71"/>
    <mergeCell ref="J70:K71"/>
    <mergeCell ref="C62:D63"/>
    <mergeCell ref="E62:F63"/>
    <mergeCell ref="G62:G63"/>
    <mergeCell ref="H62:I63"/>
    <mergeCell ref="J62:K63"/>
    <mergeCell ref="A62:B73"/>
    <mergeCell ref="H68:I69"/>
    <mergeCell ref="J68:K69"/>
    <mergeCell ref="C72:D73"/>
    <mergeCell ref="E72:F73"/>
    <mergeCell ref="J57:K58"/>
    <mergeCell ref="C59:D60"/>
    <mergeCell ref="E59:F60"/>
    <mergeCell ref="G59:G60"/>
    <mergeCell ref="H59:I60"/>
    <mergeCell ref="J59:K60"/>
    <mergeCell ref="A55:B60"/>
    <mergeCell ref="C55:D56"/>
    <mergeCell ref="E55:F56"/>
    <mergeCell ref="G55:G56"/>
    <mergeCell ref="H55:I56"/>
    <mergeCell ref="J55:K56"/>
    <mergeCell ref="C57:D58"/>
    <mergeCell ref="E57:F58"/>
    <mergeCell ref="G57:G58"/>
    <mergeCell ref="H57:I58"/>
    <mergeCell ref="A129:K129"/>
    <mergeCell ref="A130:B135"/>
    <mergeCell ref="C130:D135"/>
    <mergeCell ref="E130:F135"/>
    <mergeCell ref="G130:G135"/>
    <mergeCell ref="H130:I135"/>
    <mergeCell ref="J130:K135"/>
    <mergeCell ref="A120:K120"/>
    <mergeCell ref="A114:B119"/>
    <mergeCell ref="C114:D116"/>
    <mergeCell ref="E114:F119"/>
    <mergeCell ref="G114:G119"/>
    <mergeCell ref="H114:I119"/>
    <mergeCell ref="J114:K119"/>
    <mergeCell ref="C117:D119"/>
    <mergeCell ref="J121:K121"/>
    <mergeCell ref="A95:K95"/>
    <mergeCell ref="A96:B101"/>
    <mergeCell ref="C96:D101"/>
    <mergeCell ref="E96:F101"/>
    <mergeCell ref="G96:G101"/>
    <mergeCell ref="H96:I101"/>
    <mergeCell ref="J96:K101"/>
    <mergeCell ref="A108:B113"/>
    <mergeCell ref="C108:D110"/>
    <mergeCell ref="A88:K88"/>
    <mergeCell ref="A89:B94"/>
    <mergeCell ref="C89:D94"/>
    <mergeCell ref="E89:F94"/>
    <mergeCell ref="G89:G94"/>
    <mergeCell ref="H89:I94"/>
    <mergeCell ref="J89:K94"/>
    <mergeCell ref="A81:K81"/>
    <mergeCell ref="A82:B87"/>
    <mergeCell ref="C82:D87"/>
    <mergeCell ref="E82:F87"/>
    <mergeCell ref="G82:G87"/>
    <mergeCell ref="H82:I87"/>
    <mergeCell ref="J82:K87"/>
    <mergeCell ref="H77:I78"/>
    <mergeCell ref="J77:K78"/>
    <mergeCell ref="C79:D80"/>
    <mergeCell ref="E79:F80"/>
    <mergeCell ref="G79:G80"/>
    <mergeCell ref="H79:I80"/>
    <mergeCell ref="J79:K80"/>
    <mergeCell ref="A74:K74"/>
    <mergeCell ref="A75:B80"/>
    <mergeCell ref="C75:D76"/>
    <mergeCell ref="E75:F76"/>
    <mergeCell ref="G75:G76"/>
    <mergeCell ref="H75:I76"/>
    <mergeCell ref="J75:K76"/>
    <mergeCell ref="C77:D78"/>
    <mergeCell ref="E77:F78"/>
    <mergeCell ref="G77:G78"/>
    <mergeCell ref="G72:G73"/>
    <mergeCell ref="H72:I73"/>
    <mergeCell ref="J72:K73"/>
    <mergeCell ref="A61:K61"/>
    <mergeCell ref="C64:D65"/>
    <mergeCell ref="E64:F65"/>
    <mergeCell ref="G64:G65"/>
    <mergeCell ref="H64:I65"/>
    <mergeCell ref="J64:K65"/>
    <mergeCell ref="C68:D69"/>
    <mergeCell ref="E68:F69"/>
    <mergeCell ref="G68:G69"/>
    <mergeCell ref="H50:I51"/>
    <mergeCell ref="J50:K51"/>
    <mergeCell ref="C52:D53"/>
    <mergeCell ref="E52:F53"/>
    <mergeCell ref="G52:G53"/>
    <mergeCell ref="H52:I53"/>
    <mergeCell ref="J52:K53"/>
    <mergeCell ref="A54:K54"/>
    <mergeCell ref="A47:K47"/>
    <mergeCell ref="A48:B53"/>
    <mergeCell ref="C48:D49"/>
    <mergeCell ref="E48:F49"/>
    <mergeCell ref="G48:G49"/>
    <mergeCell ref="H48:I49"/>
    <mergeCell ref="J48:K49"/>
    <mergeCell ref="C50:D51"/>
    <mergeCell ref="E50:F51"/>
    <mergeCell ref="G50:G51"/>
    <mergeCell ref="C44:D45"/>
    <mergeCell ref="E44:F45"/>
    <mergeCell ref="G44:G45"/>
    <mergeCell ref="H44:I45"/>
    <mergeCell ref="J44:K45"/>
    <mergeCell ref="A46:K46"/>
    <mergeCell ref="J40:K41"/>
    <mergeCell ref="C42:D43"/>
    <mergeCell ref="E42:F43"/>
    <mergeCell ref="G42:G43"/>
    <mergeCell ref="H42:I43"/>
    <mergeCell ref="J42:K43"/>
    <mergeCell ref="C38:D39"/>
    <mergeCell ref="E38:F39"/>
    <mergeCell ref="G38:G39"/>
    <mergeCell ref="H38:I39"/>
    <mergeCell ref="J38:K39"/>
    <mergeCell ref="A40:B45"/>
    <mergeCell ref="C40:D41"/>
    <mergeCell ref="E40:F41"/>
    <mergeCell ref="G40:G41"/>
    <mergeCell ref="H40:I41"/>
    <mergeCell ref="J34:K35"/>
    <mergeCell ref="C36:D37"/>
    <mergeCell ref="E36:F37"/>
    <mergeCell ref="G36:G37"/>
    <mergeCell ref="H36:I37"/>
    <mergeCell ref="J36:K37"/>
    <mergeCell ref="E30:F32"/>
    <mergeCell ref="G30:G32"/>
    <mergeCell ref="H30:I32"/>
    <mergeCell ref="J30:K32"/>
    <mergeCell ref="A33:K33"/>
    <mergeCell ref="A34:B39"/>
    <mergeCell ref="C34:D35"/>
    <mergeCell ref="E34:F35"/>
    <mergeCell ref="G34:G35"/>
    <mergeCell ref="H34:I35"/>
    <mergeCell ref="H23:I25"/>
    <mergeCell ref="J23:K25"/>
    <mergeCell ref="A26:K26"/>
    <mergeCell ref="A27:B32"/>
    <mergeCell ref="C27:D29"/>
    <mergeCell ref="E27:F29"/>
    <mergeCell ref="G27:G29"/>
    <mergeCell ref="H27:I29"/>
    <mergeCell ref="J27:K29"/>
    <mergeCell ref="C30:D32"/>
    <mergeCell ref="A19:K19"/>
    <mergeCell ref="A20:B25"/>
    <mergeCell ref="C20:D22"/>
    <mergeCell ref="E20:F22"/>
    <mergeCell ref="G20:G22"/>
    <mergeCell ref="H20:I22"/>
    <mergeCell ref="J20:K22"/>
    <mergeCell ref="C23:D25"/>
    <mergeCell ref="E23:F25"/>
    <mergeCell ref="G23:G25"/>
    <mergeCell ref="A11:K11"/>
    <mergeCell ref="A12:K12"/>
    <mergeCell ref="A13:B18"/>
    <mergeCell ref="C13:D18"/>
    <mergeCell ref="E13:F18"/>
    <mergeCell ref="G13:G18"/>
    <mergeCell ref="H13:I18"/>
    <mergeCell ref="J13:K18"/>
    <mergeCell ref="E7:K7"/>
    <mergeCell ref="E8:K8"/>
    <mergeCell ref="E9:K9"/>
    <mergeCell ref="A10:B10"/>
    <mergeCell ref="C10:D10"/>
    <mergeCell ref="E10:F10"/>
    <mergeCell ref="H10:I10"/>
    <mergeCell ref="J10:K10"/>
    <mergeCell ref="A102:B107"/>
    <mergeCell ref="E102:F107"/>
    <mergeCell ref="G102:G107"/>
    <mergeCell ref="H102:I107"/>
    <mergeCell ref="J102:K107"/>
    <mergeCell ref="A1:D9"/>
    <mergeCell ref="E1:K2"/>
    <mergeCell ref="E3:K4"/>
    <mergeCell ref="E5:K5"/>
    <mergeCell ref="E6:K6"/>
    <mergeCell ref="C102:D107"/>
    <mergeCell ref="E108:F113"/>
    <mergeCell ref="G108:G113"/>
    <mergeCell ref="H108:I113"/>
    <mergeCell ref="J108:K113"/>
    <mergeCell ref="C111:D113"/>
  </mergeCells>
  <pageMargins left="0.59055118110236227" right="0.39370078740157483" top="0.19685039370078741" bottom="0.19685039370078741" header="0.51181102362204722" footer="0.51181102362204722"/>
  <pageSetup paperSize="9" firstPageNumber="0" fitToHeight="2" orientation="portrait" horizontalDpi="300" verticalDpi="300" r:id="rId1"/>
  <headerFooter alignWithMargins="0"/>
  <rowBreaks count="1" manualBreakCount="1">
    <brk id="8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99"/>
  <sheetViews>
    <sheetView zoomScale="130" zoomScaleNormal="130" zoomScaleSheetLayoutView="145" workbookViewId="0">
      <selection sqref="A1:E9"/>
    </sheetView>
  </sheetViews>
  <sheetFormatPr defaultColWidth="11.5703125" defaultRowHeight="12.75" x14ac:dyDescent="0.2"/>
  <cols>
    <col min="1" max="2" width="4.7109375" style="17" customWidth="1"/>
    <col min="3" max="4" width="5.7109375" style="32" customWidth="1"/>
    <col min="5" max="5" width="5.7109375" style="17" customWidth="1"/>
    <col min="6" max="7" width="10.7109375" style="17" customWidth="1"/>
    <col min="8" max="8" width="11.7109375" style="33" customWidth="1"/>
    <col min="9" max="10" width="9.140625" style="17" customWidth="1"/>
    <col min="11" max="11" width="6.7109375" style="17" customWidth="1"/>
    <col min="12" max="12" width="5.85546875" style="17" customWidth="1"/>
    <col min="13" max="13" width="10.7109375" style="17" customWidth="1"/>
    <col min="14" max="243" width="9.140625" style="17" customWidth="1"/>
  </cols>
  <sheetData>
    <row r="1" spans="1:13" ht="8.1" customHeight="1" x14ac:dyDescent="0.2">
      <c r="A1" s="80"/>
      <c r="B1" s="80"/>
      <c r="C1" s="80"/>
      <c r="D1" s="80"/>
      <c r="E1" s="80"/>
      <c r="F1" s="94" t="s">
        <v>411</v>
      </c>
      <c r="G1" s="94"/>
      <c r="H1" s="94"/>
      <c r="I1" s="94"/>
      <c r="J1" s="94"/>
      <c r="K1" s="94"/>
      <c r="L1" s="94"/>
      <c r="M1" s="94"/>
    </row>
    <row r="2" spans="1:13" ht="8.1" customHeight="1" x14ac:dyDescent="0.2">
      <c r="A2" s="80"/>
      <c r="B2" s="80"/>
      <c r="C2" s="80"/>
      <c r="D2" s="80"/>
      <c r="E2" s="80"/>
      <c r="F2" s="94"/>
      <c r="G2" s="94"/>
      <c r="H2" s="94"/>
      <c r="I2" s="94"/>
      <c r="J2" s="94"/>
      <c r="K2" s="94"/>
      <c r="L2" s="94"/>
      <c r="M2" s="94"/>
    </row>
    <row r="3" spans="1:13" ht="8.1" customHeight="1" x14ac:dyDescent="0.2">
      <c r="A3" s="80"/>
      <c r="B3" s="80"/>
      <c r="C3" s="80"/>
      <c r="D3" s="80"/>
      <c r="E3" s="80"/>
      <c r="F3" s="63" t="s">
        <v>0</v>
      </c>
      <c r="G3" s="63"/>
      <c r="H3" s="63"/>
      <c r="I3" s="63"/>
      <c r="J3" s="63"/>
      <c r="K3" s="63"/>
      <c r="L3" s="63"/>
      <c r="M3" s="63"/>
    </row>
    <row r="4" spans="1:13" ht="10.5" customHeight="1" x14ac:dyDescent="0.2">
      <c r="A4" s="80"/>
      <c r="B4" s="80"/>
      <c r="C4" s="80"/>
      <c r="D4" s="80"/>
      <c r="E4" s="80"/>
      <c r="F4" s="63"/>
      <c r="G4" s="63"/>
      <c r="H4" s="63"/>
      <c r="I4" s="63"/>
      <c r="J4" s="63"/>
      <c r="K4" s="63"/>
      <c r="L4" s="63"/>
      <c r="M4" s="63"/>
    </row>
    <row r="5" spans="1:13" ht="10.5" customHeight="1" x14ac:dyDescent="0.2">
      <c r="A5" s="80"/>
      <c r="B5" s="80"/>
      <c r="C5" s="80"/>
      <c r="D5" s="80"/>
      <c r="E5" s="80"/>
      <c r="F5" s="63" t="s">
        <v>63</v>
      </c>
      <c r="G5" s="63"/>
      <c r="H5" s="63"/>
      <c r="I5" s="63"/>
      <c r="J5" s="63"/>
      <c r="K5" s="63"/>
      <c r="L5" s="63"/>
      <c r="M5" s="63"/>
    </row>
    <row r="6" spans="1:13" ht="10.5" customHeight="1" x14ac:dyDescent="0.2">
      <c r="A6" s="80"/>
      <c r="B6" s="80"/>
      <c r="C6" s="80"/>
      <c r="D6" s="80"/>
      <c r="E6" s="80"/>
      <c r="F6" s="63" t="s">
        <v>2</v>
      </c>
      <c r="G6" s="63"/>
      <c r="H6" s="63"/>
      <c r="I6" s="63"/>
      <c r="J6" s="63"/>
      <c r="K6" s="63"/>
      <c r="L6" s="63"/>
      <c r="M6" s="63"/>
    </row>
    <row r="7" spans="1:13" ht="10.5" customHeight="1" x14ac:dyDescent="0.2">
      <c r="A7" s="80"/>
      <c r="B7" s="80"/>
      <c r="C7" s="80"/>
      <c r="D7" s="80"/>
      <c r="E7" s="80"/>
      <c r="F7" s="63" t="s">
        <v>3</v>
      </c>
      <c r="G7" s="63"/>
      <c r="H7" s="63"/>
      <c r="I7" s="63"/>
      <c r="J7" s="63"/>
      <c r="K7" s="63"/>
      <c r="L7" s="63"/>
      <c r="M7" s="63"/>
    </row>
    <row r="8" spans="1:13" ht="10.5" customHeight="1" x14ac:dyDescent="0.2">
      <c r="A8" s="80"/>
      <c r="B8" s="80"/>
      <c r="C8" s="80"/>
      <c r="D8" s="80"/>
      <c r="E8" s="80"/>
      <c r="F8" s="63" t="s">
        <v>4</v>
      </c>
      <c r="G8" s="63"/>
      <c r="H8" s="63"/>
      <c r="I8" s="63"/>
      <c r="J8" s="63"/>
      <c r="K8" s="63"/>
      <c r="L8" s="63"/>
      <c r="M8" s="63"/>
    </row>
    <row r="9" spans="1:13" ht="10.5" customHeight="1" x14ac:dyDescent="0.2">
      <c r="A9" s="80"/>
      <c r="B9" s="80"/>
      <c r="C9" s="80"/>
      <c r="D9" s="80"/>
      <c r="E9" s="80"/>
      <c r="F9" s="63" t="s">
        <v>5</v>
      </c>
      <c r="G9" s="63"/>
      <c r="H9" s="63"/>
      <c r="I9" s="63"/>
      <c r="J9" s="63"/>
      <c r="K9" s="63"/>
      <c r="L9" s="63"/>
      <c r="M9" s="63"/>
    </row>
    <row r="10" spans="1:13" ht="12" customHeight="1" x14ac:dyDescent="0.2">
      <c r="A10" s="185" t="s">
        <v>6</v>
      </c>
      <c r="B10" s="185"/>
      <c r="C10" s="135" t="s">
        <v>7</v>
      </c>
      <c r="D10" s="135"/>
      <c r="E10" s="185" t="s">
        <v>196</v>
      </c>
      <c r="F10" s="186" t="s">
        <v>197</v>
      </c>
      <c r="G10" s="186"/>
      <c r="H10" s="186"/>
      <c r="I10" s="186"/>
      <c r="J10" s="186"/>
      <c r="K10" s="186"/>
      <c r="L10" s="186"/>
      <c r="M10" s="186"/>
    </row>
    <row r="11" spans="1:13" ht="12" customHeight="1" x14ac:dyDescent="0.2">
      <c r="A11" s="185"/>
      <c r="B11" s="185"/>
      <c r="C11" s="135"/>
      <c r="D11" s="135"/>
      <c r="E11" s="185"/>
      <c r="F11" s="18" t="s">
        <v>68</v>
      </c>
      <c r="G11" s="14" t="s">
        <v>198</v>
      </c>
      <c r="H11" s="30" t="s">
        <v>69</v>
      </c>
      <c r="I11" s="14" t="s">
        <v>199</v>
      </c>
      <c r="J11" s="14" t="s">
        <v>200</v>
      </c>
      <c r="K11" s="14" t="s">
        <v>201</v>
      </c>
      <c r="L11" s="14" t="s">
        <v>202</v>
      </c>
      <c r="M11" s="14" t="s">
        <v>70</v>
      </c>
    </row>
    <row r="12" spans="1:13" ht="11.25" customHeight="1" x14ac:dyDescent="0.2">
      <c r="A12" s="65" t="s">
        <v>203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3" ht="8.1" customHeight="1" x14ac:dyDescent="0.2">
      <c r="A13" s="184"/>
      <c r="B13" s="184"/>
      <c r="C13" s="119" t="s">
        <v>204</v>
      </c>
      <c r="D13" s="119"/>
      <c r="E13" s="90" t="s">
        <v>205</v>
      </c>
      <c r="F13" s="1"/>
      <c r="G13" s="87" t="s">
        <v>75</v>
      </c>
      <c r="H13" s="119" t="s">
        <v>75</v>
      </c>
      <c r="I13" s="87" t="s">
        <v>75</v>
      </c>
      <c r="J13" s="87" t="s">
        <v>75</v>
      </c>
      <c r="K13" s="87">
        <f>'Каркасы и двери'!G20+'Каркасы и двери'!G52*2</f>
        <v>64</v>
      </c>
      <c r="L13" s="87">
        <f>'Каркасы и двери'!H20+'Каркасы и двери'!H52*2</f>
        <v>8.5499999999999993E-2</v>
      </c>
      <c r="M13" s="87">
        <f>'Каркасы и двери'!J20+'Каркасы и двери'!J52*2</f>
        <v>9002.3499999999985</v>
      </c>
    </row>
    <row r="14" spans="1:13" ht="8.1" customHeight="1" x14ac:dyDescent="0.2">
      <c r="A14" s="184"/>
      <c r="B14" s="184"/>
      <c r="C14" s="119"/>
      <c r="D14" s="119"/>
      <c r="E14" s="90"/>
      <c r="F14" s="1" t="s">
        <v>206</v>
      </c>
      <c r="G14" s="87"/>
      <c r="H14" s="119"/>
      <c r="I14" s="87"/>
      <c r="J14" s="87"/>
      <c r="K14" s="87"/>
      <c r="L14" s="87"/>
      <c r="M14" s="87"/>
    </row>
    <row r="15" spans="1:13" ht="8.1" customHeight="1" x14ac:dyDescent="0.2">
      <c r="A15" s="184"/>
      <c r="B15" s="184"/>
      <c r="C15" s="119"/>
      <c r="D15" s="119"/>
      <c r="E15" s="90"/>
      <c r="F15" s="1" t="s">
        <v>207</v>
      </c>
      <c r="G15" s="87"/>
      <c r="H15" s="119"/>
      <c r="I15" s="87"/>
      <c r="J15" s="87"/>
      <c r="K15" s="87"/>
      <c r="L15" s="87"/>
      <c r="M15" s="87"/>
    </row>
    <row r="16" spans="1:13" ht="8.1" customHeight="1" x14ac:dyDescent="0.2">
      <c r="A16" s="184"/>
      <c r="B16" s="184"/>
      <c r="C16" s="119" t="s">
        <v>477</v>
      </c>
      <c r="D16" s="119"/>
      <c r="E16" s="118" t="s">
        <v>208</v>
      </c>
      <c r="F16" s="119"/>
      <c r="G16" s="87"/>
      <c r="H16" s="119"/>
      <c r="I16" s="87"/>
      <c r="J16" s="87"/>
      <c r="K16" s="87"/>
      <c r="L16" s="87"/>
      <c r="M16" s="87"/>
    </row>
    <row r="17" spans="1:243" ht="8.1" customHeight="1" x14ac:dyDescent="0.2">
      <c r="A17" s="184"/>
      <c r="B17" s="184"/>
      <c r="C17" s="119"/>
      <c r="D17" s="119"/>
      <c r="E17" s="118"/>
      <c r="F17" s="119"/>
      <c r="G17" s="87"/>
      <c r="H17" s="119"/>
      <c r="I17" s="87"/>
      <c r="J17" s="87"/>
      <c r="K17" s="87"/>
      <c r="L17" s="87"/>
      <c r="M17" s="87"/>
    </row>
    <row r="18" spans="1:243" ht="8.1" customHeight="1" x14ac:dyDescent="0.2">
      <c r="A18" s="184"/>
      <c r="B18" s="184"/>
      <c r="C18" s="119" t="s">
        <v>209</v>
      </c>
      <c r="D18" s="119"/>
      <c r="E18" s="90" t="s">
        <v>205</v>
      </c>
      <c r="F18" s="1"/>
      <c r="G18" s="19"/>
      <c r="H18" s="119" t="s">
        <v>75</v>
      </c>
      <c r="I18" s="87" t="s">
        <v>210</v>
      </c>
      <c r="J18" s="87" t="s">
        <v>75</v>
      </c>
      <c r="K18" s="87">
        <f>K13+'Каркасы и двери'!G75*2</f>
        <v>72</v>
      </c>
      <c r="L18" s="87">
        <f>L13+'Каркасы и двери'!H75*2</f>
        <v>9.5499999999999988E-2</v>
      </c>
      <c r="M18" s="87">
        <f>M13+'Каркасы и двери'!J75*2+'Каркасы и двери'!J79*2</f>
        <v>12396.229999999998</v>
      </c>
    </row>
    <row r="19" spans="1:243" ht="8.1" customHeight="1" x14ac:dyDescent="0.2">
      <c r="A19" s="184"/>
      <c r="B19" s="184"/>
      <c r="C19" s="119"/>
      <c r="D19" s="119"/>
      <c r="E19" s="90"/>
      <c r="F19" s="1" t="s">
        <v>206</v>
      </c>
      <c r="G19" s="19" t="s">
        <v>211</v>
      </c>
      <c r="H19" s="119"/>
      <c r="I19" s="87"/>
      <c r="J19" s="87"/>
      <c r="K19" s="87"/>
      <c r="L19" s="87"/>
      <c r="M19" s="87"/>
    </row>
    <row r="20" spans="1:243" ht="8.1" customHeight="1" x14ac:dyDescent="0.2">
      <c r="A20" s="184"/>
      <c r="B20" s="184"/>
      <c r="C20" s="119"/>
      <c r="D20" s="119"/>
      <c r="E20" s="90"/>
      <c r="F20" s="1" t="s">
        <v>207</v>
      </c>
      <c r="G20" s="19" t="s">
        <v>212</v>
      </c>
      <c r="H20" s="119"/>
      <c r="I20" s="87"/>
      <c r="J20" s="87"/>
      <c r="K20" s="87"/>
      <c r="L20" s="87"/>
      <c r="M20" s="87"/>
    </row>
    <row r="21" spans="1:243" ht="8.1" customHeight="1" x14ac:dyDescent="0.2">
      <c r="A21" s="184"/>
      <c r="B21" s="184"/>
      <c r="C21" s="119" t="s">
        <v>477</v>
      </c>
      <c r="D21" s="119"/>
      <c r="E21" s="118" t="s">
        <v>208</v>
      </c>
      <c r="F21" s="119"/>
      <c r="G21" s="87"/>
      <c r="H21" s="119"/>
      <c r="I21" s="87"/>
      <c r="J21" s="87"/>
      <c r="K21" s="87"/>
      <c r="L21" s="87"/>
      <c r="M21" s="87"/>
    </row>
    <row r="22" spans="1:243" ht="8.1" customHeight="1" x14ac:dyDescent="0.2">
      <c r="A22" s="184"/>
      <c r="B22" s="184"/>
      <c r="C22" s="119"/>
      <c r="D22" s="119"/>
      <c r="E22" s="118"/>
      <c r="F22" s="119"/>
      <c r="G22" s="87"/>
      <c r="H22" s="119"/>
      <c r="I22" s="87"/>
      <c r="J22" s="87"/>
      <c r="K22" s="87"/>
      <c r="L22" s="87"/>
      <c r="M22" s="87"/>
    </row>
    <row r="23" spans="1:243" ht="8.1" customHeight="1" x14ac:dyDescent="0.2">
      <c r="A23" s="184"/>
      <c r="B23" s="184"/>
      <c r="C23" s="119" t="s">
        <v>213</v>
      </c>
      <c r="D23" s="119"/>
      <c r="E23" s="90" t="s">
        <v>205</v>
      </c>
      <c r="F23" s="1"/>
      <c r="G23" s="87" t="s">
        <v>75</v>
      </c>
      <c r="H23" s="1"/>
      <c r="I23" s="87" t="s">
        <v>75</v>
      </c>
      <c r="J23" s="87" t="s">
        <v>75</v>
      </c>
      <c r="K23" s="146">
        <f>K13+'Каркасы и двери'!G68*2</f>
        <v>80</v>
      </c>
      <c r="L23" s="87">
        <f>L13+'Каркасы и двери'!H68*2</f>
        <v>0.11149999999999999</v>
      </c>
      <c r="M23" s="87">
        <f>M13+'Каркасы и двери'!J57*2</f>
        <v>16504.109999999997</v>
      </c>
    </row>
    <row r="24" spans="1:243" ht="8.1" customHeight="1" x14ac:dyDescent="0.2">
      <c r="A24" s="184"/>
      <c r="B24" s="184"/>
      <c r="C24" s="119"/>
      <c r="D24" s="119"/>
      <c r="E24" s="90"/>
      <c r="F24" s="1" t="s">
        <v>206</v>
      </c>
      <c r="G24" s="87"/>
      <c r="H24" s="1" t="s">
        <v>214</v>
      </c>
      <c r="I24" s="87"/>
      <c r="J24" s="87"/>
      <c r="K24" s="146"/>
      <c r="L24" s="87"/>
      <c r="M24" s="87"/>
    </row>
    <row r="25" spans="1:243" ht="8.1" customHeight="1" x14ac:dyDescent="0.2">
      <c r="A25" s="184"/>
      <c r="B25" s="184"/>
      <c r="C25" s="119"/>
      <c r="D25" s="119"/>
      <c r="E25" s="90"/>
      <c r="F25" s="1" t="s">
        <v>207</v>
      </c>
      <c r="G25" s="87"/>
      <c r="H25" s="1" t="s">
        <v>215</v>
      </c>
      <c r="I25" s="87"/>
      <c r="J25" s="87"/>
      <c r="K25" s="146"/>
      <c r="L25" s="87"/>
      <c r="M25" s="87"/>
    </row>
    <row r="26" spans="1:243" ht="8.1" customHeight="1" x14ac:dyDescent="0.2">
      <c r="A26" s="184"/>
      <c r="B26" s="184"/>
      <c r="C26" s="119" t="s">
        <v>477</v>
      </c>
      <c r="D26" s="119"/>
      <c r="E26" s="118" t="s">
        <v>208</v>
      </c>
      <c r="F26" s="119"/>
      <c r="G26" s="87"/>
      <c r="H26" s="119"/>
      <c r="I26" s="87"/>
      <c r="J26" s="87"/>
      <c r="K26" s="146"/>
      <c r="L26" s="87"/>
      <c r="M26" s="87"/>
    </row>
    <row r="27" spans="1:243" ht="8.1" customHeight="1" x14ac:dyDescent="0.2">
      <c r="A27" s="184"/>
      <c r="B27" s="184"/>
      <c r="C27" s="119"/>
      <c r="D27" s="119"/>
      <c r="E27" s="118"/>
      <c r="F27" s="119"/>
      <c r="G27" s="87"/>
      <c r="H27" s="119"/>
      <c r="I27" s="87"/>
      <c r="J27" s="87"/>
      <c r="K27" s="146"/>
      <c r="L27" s="87"/>
      <c r="M27" s="87"/>
    </row>
    <row r="28" spans="1:243" s="34" customFormat="1" ht="8.1" customHeight="1" x14ac:dyDescent="0.2">
      <c r="A28" s="178"/>
      <c r="B28" s="178"/>
      <c r="C28" s="175" t="s">
        <v>414</v>
      </c>
      <c r="D28" s="175"/>
      <c r="E28" s="180" t="s">
        <v>205</v>
      </c>
      <c r="F28" s="35"/>
      <c r="G28" s="146" t="s">
        <v>75</v>
      </c>
      <c r="H28" s="187" t="s">
        <v>426</v>
      </c>
      <c r="I28" s="146" t="s">
        <v>75</v>
      </c>
      <c r="J28" s="87" t="s">
        <v>75</v>
      </c>
      <c r="K28" s="146">
        <f>K13+'Каркасы и двери'!G68*2</f>
        <v>80</v>
      </c>
      <c r="L28" s="146">
        <f>L13+'Каркасы и двери'!H68*2</f>
        <v>0.11149999999999999</v>
      </c>
      <c r="M28" s="146">
        <f>M13+'Каркасы и двери'!J66*2</f>
        <v>17872.61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</row>
    <row r="29" spans="1:243" s="34" customFormat="1" ht="8.1" customHeight="1" x14ac:dyDescent="0.2">
      <c r="A29" s="178"/>
      <c r="B29" s="178"/>
      <c r="C29" s="175"/>
      <c r="D29" s="175"/>
      <c r="E29" s="180"/>
      <c r="F29" s="35" t="s">
        <v>206</v>
      </c>
      <c r="G29" s="146"/>
      <c r="H29" s="188"/>
      <c r="I29" s="146"/>
      <c r="J29" s="87"/>
      <c r="K29" s="146"/>
      <c r="L29" s="146"/>
      <c r="M29" s="146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</row>
    <row r="30" spans="1:243" s="34" customFormat="1" ht="8.1" customHeight="1" x14ac:dyDescent="0.2">
      <c r="A30" s="178"/>
      <c r="B30" s="178"/>
      <c r="C30" s="175"/>
      <c r="D30" s="175"/>
      <c r="E30" s="180"/>
      <c r="F30" s="35" t="s">
        <v>207</v>
      </c>
      <c r="G30" s="146"/>
      <c r="H30" s="187" t="s">
        <v>427</v>
      </c>
      <c r="I30" s="146"/>
      <c r="J30" s="87"/>
      <c r="K30" s="146"/>
      <c r="L30" s="146"/>
      <c r="M30" s="146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</row>
    <row r="31" spans="1:243" s="34" customFormat="1" ht="8.1" customHeight="1" x14ac:dyDescent="0.2">
      <c r="A31" s="178"/>
      <c r="B31" s="178"/>
      <c r="C31" s="175" t="s">
        <v>477</v>
      </c>
      <c r="D31" s="175"/>
      <c r="E31" s="176" t="s">
        <v>208</v>
      </c>
      <c r="F31" s="175"/>
      <c r="G31" s="146"/>
      <c r="H31" s="189"/>
      <c r="I31" s="146"/>
      <c r="J31" s="87"/>
      <c r="K31" s="146"/>
      <c r="L31" s="146"/>
      <c r="M31" s="146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</row>
    <row r="32" spans="1:243" s="34" customFormat="1" ht="8.1" customHeight="1" x14ac:dyDescent="0.2">
      <c r="A32" s="178"/>
      <c r="B32" s="178"/>
      <c r="C32" s="175"/>
      <c r="D32" s="175"/>
      <c r="E32" s="176"/>
      <c r="F32" s="175"/>
      <c r="G32" s="146"/>
      <c r="H32" s="188"/>
      <c r="I32" s="146"/>
      <c r="J32" s="87"/>
      <c r="K32" s="146"/>
      <c r="L32" s="146"/>
      <c r="M32" s="146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</row>
    <row r="33" spans="1:243" ht="8.1" customHeight="1" x14ac:dyDescent="0.2">
      <c r="A33" s="184"/>
      <c r="B33" s="184"/>
      <c r="C33" s="119" t="s">
        <v>216</v>
      </c>
      <c r="D33" s="119"/>
      <c r="E33" s="90" t="s">
        <v>205</v>
      </c>
      <c r="F33" s="1" t="s">
        <v>206</v>
      </c>
      <c r="G33" s="87" t="s">
        <v>75</v>
      </c>
      <c r="H33" s="119" t="s">
        <v>75</v>
      </c>
      <c r="I33" s="87" t="s">
        <v>75</v>
      </c>
      <c r="J33" s="87" t="s">
        <v>75</v>
      </c>
      <c r="K33" s="87">
        <f>K13+'Каркасы и двери'!G50*2</f>
        <v>82</v>
      </c>
      <c r="L33" s="87">
        <f>L13+'Каркасы и двери'!H50*2</f>
        <v>0.1099</v>
      </c>
      <c r="M33" s="87">
        <f>M13+'Каркасы и двери'!J50*2</f>
        <v>12253.429999999998</v>
      </c>
    </row>
    <row r="34" spans="1:243" ht="8.1" customHeight="1" x14ac:dyDescent="0.2">
      <c r="A34" s="184"/>
      <c r="B34" s="184"/>
      <c r="C34" s="119"/>
      <c r="D34" s="119"/>
      <c r="E34" s="90"/>
      <c r="F34" s="1" t="s">
        <v>207</v>
      </c>
      <c r="G34" s="87"/>
      <c r="H34" s="119"/>
      <c r="I34" s="87"/>
      <c r="J34" s="87"/>
      <c r="K34" s="87"/>
      <c r="L34" s="87"/>
      <c r="M34" s="87"/>
    </row>
    <row r="35" spans="1:243" ht="8.1" customHeight="1" x14ac:dyDescent="0.2">
      <c r="A35" s="184"/>
      <c r="B35" s="184"/>
      <c r="C35" s="119"/>
      <c r="D35" s="119"/>
      <c r="E35" s="90"/>
      <c r="F35" s="19" t="s">
        <v>217</v>
      </c>
      <c r="G35" s="87"/>
      <c r="H35" s="119"/>
      <c r="I35" s="87"/>
      <c r="J35" s="87"/>
      <c r="K35" s="87"/>
      <c r="L35" s="87"/>
      <c r="M35" s="87"/>
    </row>
    <row r="36" spans="1:243" ht="8.1" customHeight="1" x14ac:dyDescent="0.2">
      <c r="A36" s="184"/>
      <c r="B36" s="184"/>
      <c r="C36" s="119" t="s">
        <v>477</v>
      </c>
      <c r="D36" s="119"/>
      <c r="E36" s="118" t="s">
        <v>208</v>
      </c>
      <c r="F36" s="19" t="s">
        <v>218</v>
      </c>
      <c r="G36" s="87"/>
      <c r="H36" s="119"/>
      <c r="I36" s="87"/>
      <c r="J36" s="87"/>
      <c r="K36" s="87"/>
      <c r="L36" s="87"/>
      <c r="M36" s="87"/>
    </row>
    <row r="37" spans="1:243" ht="8.1" customHeight="1" x14ac:dyDescent="0.2">
      <c r="A37" s="184"/>
      <c r="B37" s="184"/>
      <c r="C37" s="119"/>
      <c r="D37" s="119"/>
      <c r="E37" s="118"/>
      <c r="F37" s="19"/>
      <c r="G37" s="87"/>
      <c r="H37" s="119"/>
      <c r="I37" s="87"/>
      <c r="J37" s="87"/>
      <c r="K37" s="87"/>
      <c r="L37" s="87"/>
      <c r="M37" s="87"/>
      <c r="N37" s="8"/>
    </row>
    <row r="38" spans="1:243" ht="8.1" customHeight="1" x14ac:dyDescent="0.2">
      <c r="A38" s="184"/>
      <c r="B38" s="184"/>
      <c r="C38" s="119" t="s">
        <v>219</v>
      </c>
      <c r="D38" s="119"/>
      <c r="E38" s="90" t="s">
        <v>205</v>
      </c>
      <c r="F38" s="1"/>
      <c r="G38" s="19"/>
      <c r="H38" s="119" t="s">
        <v>75</v>
      </c>
      <c r="I38" s="87" t="s">
        <v>210</v>
      </c>
      <c r="J38" s="87" t="s">
        <v>75</v>
      </c>
      <c r="K38" s="87">
        <f>K13+'Каркасы и двери'!G77*2</f>
        <v>70</v>
      </c>
      <c r="L38" s="87">
        <f>L13+'Каркасы и двери'!H77*2</f>
        <v>9.1499999999999998E-2</v>
      </c>
      <c r="M38" s="87">
        <f>M13+'Каркасы и двери'!J77*2+'Каркасы и двери'!J79*2</f>
        <v>11894.049999999997</v>
      </c>
    </row>
    <row r="39" spans="1:243" ht="8.1" customHeight="1" x14ac:dyDescent="0.2">
      <c r="A39" s="184"/>
      <c r="B39" s="184"/>
      <c r="C39" s="119"/>
      <c r="D39" s="119"/>
      <c r="E39" s="90"/>
      <c r="F39" s="1" t="s">
        <v>206</v>
      </c>
      <c r="G39" s="19" t="s">
        <v>220</v>
      </c>
      <c r="H39" s="119"/>
      <c r="I39" s="87"/>
      <c r="J39" s="87"/>
      <c r="K39" s="87"/>
      <c r="L39" s="87"/>
      <c r="M39" s="87"/>
    </row>
    <row r="40" spans="1:243" ht="8.1" customHeight="1" x14ac:dyDescent="0.2">
      <c r="A40" s="184"/>
      <c r="B40" s="184"/>
      <c r="C40" s="119"/>
      <c r="D40" s="119"/>
      <c r="E40" s="90"/>
      <c r="F40" s="1" t="s">
        <v>207</v>
      </c>
      <c r="G40" s="19" t="s">
        <v>221</v>
      </c>
      <c r="H40" s="119"/>
      <c r="I40" s="87"/>
      <c r="J40" s="87"/>
      <c r="K40" s="87"/>
      <c r="L40" s="87"/>
      <c r="M40" s="87"/>
    </row>
    <row r="41" spans="1:243" ht="8.1" customHeight="1" x14ac:dyDescent="0.2">
      <c r="A41" s="184"/>
      <c r="B41" s="184"/>
      <c r="C41" s="119" t="s">
        <v>477</v>
      </c>
      <c r="D41" s="119"/>
      <c r="E41" s="118" t="s">
        <v>208</v>
      </c>
      <c r="F41" s="119"/>
      <c r="G41" s="87"/>
      <c r="H41" s="119"/>
      <c r="I41" s="87"/>
      <c r="J41" s="87"/>
      <c r="K41" s="87"/>
      <c r="L41" s="87"/>
      <c r="M41" s="87"/>
    </row>
    <row r="42" spans="1:243" ht="8.1" customHeight="1" x14ac:dyDescent="0.2">
      <c r="A42" s="184"/>
      <c r="B42" s="184"/>
      <c r="C42" s="119"/>
      <c r="D42" s="119"/>
      <c r="E42" s="118"/>
      <c r="F42" s="119"/>
      <c r="G42" s="87"/>
      <c r="H42" s="119"/>
      <c r="I42" s="87"/>
      <c r="J42" s="87"/>
      <c r="K42" s="87"/>
      <c r="L42" s="87"/>
      <c r="M42" s="87"/>
    </row>
    <row r="43" spans="1:243" ht="8.1" customHeight="1" x14ac:dyDescent="0.2">
      <c r="A43" s="184"/>
      <c r="B43" s="184"/>
      <c r="C43" s="119" t="s">
        <v>222</v>
      </c>
      <c r="D43" s="119"/>
      <c r="E43" s="90" t="s">
        <v>205</v>
      </c>
      <c r="F43" s="1"/>
      <c r="G43" s="87" t="s">
        <v>75</v>
      </c>
      <c r="H43" s="1"/>
      <c r="I43" s="87" t="s">
        <v>75</v>
      </c>
      <c r="J43" s="87" t="s">
        <v>75</v>
      </c>
      <c r="K43" s="87">
        <f>K13+'Каркасы и двери'!G68*2</f>
        <v>80</v>
      </c>
      <c r="L43" s="87">
        <f>L13+'Каркасы и двери'!H68*2</f>
        <v>0.11149999999999999</v>
      </c>
      <c r="M43" s="87">
        <f>M13+'Каркасы и двери'!J59*2</f>
        <v>15254.609999999997</v>
      </c>
    </row>
    <row r="44" spans="1:243" ht="8.1" customHeight="1" x14ac:dyDescent="0.2">
      <c r="A44" s="184"/>
      <c r="B44" s="184"/>
      <c r="C44" s="119"/>
      <c r="D44" s="119"/>
      <c r="E44" s="90"/>
      <c r="F44" s="1" t="s">
        <v>206</v>
      </c>
      <c r="G44" s="87"/>
      <c r="H44" s="1" t="s">
        <v>223</v>
      </c>
      <c r="I44" s="87"/>
      <c r="J44" s="87"/>
      <c r="K44" s="87"/>
      <c r="L44" s="87"/>
      <c r="M44" s="87"/>
    </row>
    <row r="45" spans="1:243" ht="8.1" customHeight="1" x14ac:dyDescent="0.2">
      <c r="A45" s="184"/>
      <c r="B45" s="184"/>
      <c r="C45" s="119"/>
      <c r="D45" s="119"/>
      <c r="E45" s="90"/>
      <c r="F45" s="1" t="s">
        <v>207</v>
      </c>
      <c r="G45" s="87"/>
      <c r="H45" s="1" t="s">
        <v>224</v>
      </c>
      <c r="I45" s="87"/>
      <c r="J45" s="87"/>
      <c r="K45" s="87"/>
      <c r="L45" s="87"/>
      <c r="M45" s="87"/>
    </row>
    <row r="46" spans="1:243" ht="8.1" customHeight="1" x14ac:dyDescent="0.2">
      <c r="A46" s="184"/>
      <c r="B46" s="184"/>
      <c r="C46" s="119" t="s">
        <v>477</v>
      </c>
      <c r="D46" s="119"/>
      <c r="E46" s="118" t="s">
        <v>208</v>
      </c>
      <c r="F46" s="119"/>
      <c r="G46" s="87"/>
      <c r="H46" s="119"/>
      <c r="I46" s="87"/>
      <c r="J46" s="87"/>
      <c r="K46" s="87"/>
      <c r="L46" s="87"/>
      <c r="M46" s="87"/>
    </row>
    <row r="47" spans="1:243" ht="8.1" customHeight="1" x14ac:dyDescent="0.2">
      <c r="A47" s="184"/>
      <c r="B47" s="184"/>
      <c r="C47" s="119"/>
      <c r="D47" s="119"/>
      <c r="E47" s="118"/>
      <c r="F47" s="119"/>
      <c r="G47" s="87"/>
      <c r="H47" s="119"/>
      <c r="I47" s="87"/>
      <c r="J47" s="87"/>
      <c r="K47" s="87"/>
      <c r="L47" s="87"/>
      <c r="M47" s="87"/>
    </row>
    <row r="48" spans="1:243" s="34" customFormat="1" ht="8.1" customHeight="1" x14ac:dyDescent="0.2">
      <c r="A48" s="178"/>
      <c r="B48" s="178"/>
      <c r="C48" s="175" t="s">
        <v>415</v>
      </c>
      <c r="D48" s="175"/>
      <c r="E48" s="180" t="s">
        <v>205</v>
      </c>
      <c r="F48" s="35"/>
      <c r="G48" s="146" t="s">
        <v>75</v>
      </c>
      <c r="H48" s="187" t="s">
        <v>428</v>
      </c>
      <c r="I48" s="146" t="s">
        <v>75</v>
      </c>
      <c r="J48" s="87" t="s">
        <v>75</v>
      </c>
      <c r="K48" s="146">
        <f>K13+'Каркасы и двери'!G68*2</f>
        <v>80</v>
      </c>
      <c r="L48" s="146">
        <f>L13+'Каркасы и двери'!H68*2</f>
        <v>0.11149999999999999</v>
      </c>
      <c r="M48" s="146">
        <f>M13+'Каркасы и двери'!J70*2</f>
        <v>16173.289999999997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</row>
    <row r="49" spans="1:243" s="34" customFormat="1" ht="8.1" customHeight="1" x14ac:dyDescent="0.2">
      <c r="A49" s="178"/>
      <c r="B49" s="178"/>
      <c r="C49" s="175"/>
      <c r="D49" s="175"/>
      <c r="E49" s="180"/>
      <c r="F49" s="35" t="s">
        <v>206</v>
      </c>
      <c r="G49" s="146"/>
      <c r="H49" s="188"/>
      <c r="I49" s="146"/>
      <c r="J49" s="87"/>
      <c r="K49" s="146"/>
      <c r="L49" s="146"/>
      <c r="M49" s="146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</row>
    <row r="50" spans="1:243" s="34" customFormat="1" ht="8.1" customHeight="1" x14ac:dyDescent="0.2">
      <c r="A50" s="178"/>
      <c r="B50" s="178"/>
      <c r="C50" s="175"/>
      <c r="D50" s="175"/>
      <c r="E50" s="180"/>
      <c r="F50" s="35" t="s">
        <v>207</v>
      </c>
      <c r="G50" s="146"/>
      <c r="H50" s="187" t="s">
        <v>429</v>
      </c>
      <c r="I50" s="146"/>
      <c r="J50" s="87"/>
      <c r="K50" s="146"/>
      <c r="L50" s="146"/>
      <c r="M50" s="146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</row>
    <row r="51" spans="1:243" s="34" customFormat="1" ht="8.1" customHeight="1" x14ac:dyDescent="0.2">
      <c r="A51" s="178"/>
      <c r="B51" s="178"/>
      <c r="C51" s="175" t="s">
        <v>477</v>
      </c>
      <c r="D51" s="175"/>
      <c r="E51" s="176" t="s">
        <v>208</v>
      </c>
      <c r="F51" s="175"/>
      <c r="G51" s="146"/>
      <c r="H51" s="189"/>
      <c r="I51" s="146"/>
      <c r="J51" s="87"/>
      <c r="K51" s="146"/>
      <c r="L51" s="146"/>
      <c r="M51" s="146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</row>
    <row r="52" spans="1:243" s="34" customFormat="1" ht="8.1" customHeight="1" x14ac:dyDescent="0.2">
      <c r="A52" s="178"/>
      <c r="B52" s="178"/>
      <c r="C52" s="175"/>
      <c r="D52" s="175"/>
      <c r="E52" s="176"/>
      <c r="F52" s="175"/>
      <c r="G52" s="146"/>
      <c r="H52" s="188"/>
      <c r="I52" s="146"/>
      <c r="J52" s="87"/>
      <c r="K52" s="146"/>
      <c r="L52" s="146"/>
      <c r="M52" s="146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</row>
    <row r="53" spans="1:243" ht="8.1" customHeight="1" x14ac:dyDescent="0.2">
      <c r="A53" s="184"/>
      <c r="B53" s="184"/>
      <c r="C53" s="119" t="s">
        <v>225</v>
      </c>
      <c r="D53" s="119"/>
      <c r="E53" s="90" t="s">
        <v>205</v>
      </c>
      <c r="F53" s="1"/>
      <c r="G53" s="87" t="s">
        <v>75</v>
      </c>
      <c r="H53" s="119" t="s">
        <v>75</v>
      </c>
      <c r="I53" s="87" t="s">
        <v>75</v>
      </c>
      <c r="J53" s="87" t="s">
        <v>75</v>
      </c>
      <c r="K53" s="87">
        <f>K13+'Каркасы и двери'!G52*2</f>
        <v>74</v>
      </c>
      <c r="L53" s="87">
        <f>L13+'Каркасы и двери'!H52*2</f>
        <v>9.6899999999999986E-2</v>
      </c>
      <c r="M53" s="87">
        <f>M13+'Каркасы и двери'!J52*2</f>
        <v>11753.629999999997</v>
      </c>
    </row>
    <row r="54" spans="1:243" ht="8.1" customHeight="1" x14ac:dyDescent="0.2">
      <c r="A54" s="184"/>
      <c r="B54" s="184"/>
      <c r="C54" s="119"/>
      <c r="D54" s="119"/>
      <c r="E54" s="90"/>
      <c r="F54" s="1" t="s">
        <v>226</v>
      </c>
      <c r="G54" s="87"/>
      <c r="H54" s="119"/>
      <c r="I54" s="87"/>
      <c r="J54" s="87"/>
      <c r="K54" s="87"/>
      <c r="L54" s="87"/>
      <c r="M54" s="87"/>
    </row>
    <row r="55" spans="1:243" ht="8.1" customHeight="1" x14ac:dyDescent="0.2">
      <c r="A55" s="184"/>
      <c r="B55" s="184"/>
      <c r="C55" s="119"/>
      <c r="D55" s="119"/>
      <c r="E55" s="90"/>
      <c r="F55" s="1" t="s">
        <v>227</v>
      </c>
      <c r="G55" s="87"/>
      <c r="H55" s="119"/>
      <c r="I55" s="87"/>
      <c r="J55" s="87"/>
      <c r="K55" s="87"/>
      <c r="L55" s="87"/>
      <c r="M55" s="87"/>
    </row>
    <row r="56" spans="1:243" ht="8.1" customHeight="1" x14ac:dyDescent="0.2">
      <c r="A56" s="184"/>
      <c r="B56" s="184"/>
      <c r="C56" s="119" t="s">
        <v>477</v>
      </c>
      <c r="D56" s="119"/>
      <c r="E56" s="118" t="s">
        <v>208</v>
      </c>
      <c r="F56" s="119"/>
      <c r="G56" s="87"/>
      <c r="H56" s="119"/>
      <c r="I56" s="87"/>
      <c r="J56" s="87"/>
      <c r="K56" s="87"/>
      <c r="L56" s="87"/>
      <c r="M56" s="87"/>
    </row>
    <row r="57" spans="1:243" ht="8.1" customHeight="1" x14ac:dyDescent="0.2">
      <c r="A57" s="184"/>
      <c r="B57" s="184"/>
      <c r="C57" s="119"/>
      <c r="D57" s="119"/>
      <c r="E57" s="118"/>
      <c r="F57" s="119"/>
      <c r="G57" s="87"/>
      <c r="H57" s="119"/>
      <c r="I57" s="87"/>
      <c r="J57" s="87"/>
      <c r="K57" s="87"/>
      <c r="L57" s="87"/>
      <c r="M57" s="87"/>
    </row>
    <row r="58" spans="1:243" ht="8.1" customHeight="1" x14ac:dyDescent="0.2">
      <c r="A58" s="184"/>
      <c r="B58" s="184"/>
      <c r="C58" s="119" t="s">
        <v>228</v>
      </c>
      <c r="D58" s="119"/>
      <c r="E58" s="90" t="s">
        <v>205</v>
      </c>
      <c r="F58" s="1"/>
      <c r="G58" s="87" t="s">
        <v>75</v>
      </c>
      <c r="H58" s="119" t="s">
        <v>75</v>
      </c>
      <c r="I58" s="87" t="s">
        <v>75</v>
      </c>
      <c r="J58" s="87" t="s">
        <v>75</v>
      </c>
      <c r="K58" s="87">
        <f>'Каркасы и двери'!G20+'Каркасы и двери'!G50*2</f>
        <v>72</v>
      </c>
      <c r="L58" s="87">
        <f>'Каркасы и двери'!H20+'Каркасы и двери'!H50*2</f>
        <v>9.8500000000000004E-2</v>
      </c>
      <c r="M58" s="87">
        <f>'Каркасы и двери'!J20+'Каркасы и двери'!J50*2</f>
        <v>9502.15</v>
      </c>
    </row>
    <row r="59" spans="1:243" ht="8.1" customHeight="1" x14ac:dyDescent="0.2">
      <c r="A59" s="184"/>
      <c r="B59" s="184"/>
      <c r="C59" s="119"/>
      <c r="D59" s="119"/>
      <c r="E59" s="90"/>
      <c r="F59" s="19" t="s">
        <v>217</v>
      </c>
      <c r="G59" s="87"/>
      <c r="H59" s="119"/>
      <c r="I59" s="87"/>
      <c r="J59" s="87"/>
      <c r="K59" s="87"/>
      <c r="L59" s="87"/>
      <c r="M59" s="87"/>
    </row>
    <row r="60" spans="1:243" ht="8.1" customHeight="1" x14ac:dyDescent="0.2">
      <c r="A60" s="184"/>
      <c r="B60" s="184"/>
      <c r="C60" s="119"/>
      <c r="D60" s="119"/>
      <c r="E60" s="90"/>
      <c r="F60" s="19" t="s">
        <v>218</v>
      </c>
      <c r="G60" s="87"/>
      <c r="H60" s="119"/>
      <c r="I60" s="87"/>
      <c r="J60" s="87"/>
      <c r="K60" s="87"/>
      <c r="L60" s="87"/>
      <c r="M60" s="87"/>
    </row>
    <row r="61" spans="1:243" ht="8.1" customHeight="1" x14ac:dyDescent="0.2">
      <c r="A61" s="184"/>
      <c r="B61" s="184"/>
      <c r="C61" s="119" t="s">
        <v>477</v>
      </c>
      <c r="D61" s="119"/>
      <c r="E61" s="118" t="s">
        <v>208</v>
      </c>
      <c r="F61" s="119"/>
      <c r="G61" s="87"/>
      <c r="H61" s="119"/>
      <c r="I61" s="87"/>
      <c r="J61" s="87"/>
      <c r="K61" s="87"/>
      <c r="L61" s="87"/>
      <c r="M61" s="87"/>
    </row>
    <row r="62" spans="1:243" ht="8.1" customHeight="1" x14ac:dyDescent="0.2">
      <c r="A62" s="184"/>
      <c r="B62" s="184"/>
      <c r="C62" s="119"/>
      <c r="D62" s="119"/>
      <c r="E62" s="118"/>
      <c r="F62" s="119"/>
      <c r="G62" s="87"/>
      <c r="H62" s="119"/>
      <c r="I62" s="87"/>
      <c r="J62" s="87"/>
      <c r="K62" s="87"/>
      <c r="L62" s="87"/>
      <c r="M62" s="87"/>
    </row>
    <row r="63" spans="1:243" ht="8.1" customHeight="1" x14ac:dyDescent="0.2">
      <c r="A63" s="184"/>
      <c r="B63" s="184"/>
      <c r="C63" s="119" t="s">
        <v>229</v>
      </c>
      <c r="D63" s="119"/>
      <c r="E63" s="90" t="s">
        <v>205</v>
      </c>
      <c r="F63" s="1"/>
      <c r="G63" s="19"/>
      <c r="H63" s="119" t="s">
        <v>75</v>
      </c>
      <c r="I63" s="87" t="s">
        <v>210</v>
      </c>
      <c r="J63" s="87" t="s">
        <v>75</v>
      </c>
      <c r="K63" s="87">
        <f>K58+'Каркасы и двери'!G77*2</f>
        <v>78</v>
      </c>
      <c r="L63" s="87">
        <f>L58+'Каркасы и двери'!H77*2</f>
        <v>0.10450000000000001</v>
      </c>
      <c r="M63" s="87">
        <f>M58+'Каркасы и двери'!J77*2+'Каркасы и двери'!J79*2</f>
        <v>12393.849999999999</v>
      </c>
    </row>
    <row r="64" spans="1:243" ht="8.1" customHeight="1" x14ac:dyDescent="0.2">
      <c r="A64" s="184"/>
      <c r="B64" s="184"/>
      <c r="C64" s="119"/>
      <c r="D64" s="119"/>
      <c r="E64" s="90"/>
      <c r="F64" s="19" t="s">
        <v>217</v>
      </c>
      <c r="G64" s="19" t="s">
        <v>220</v>
      </c>
      <c r="H64" s="119"/>
      <c r="I64" s="87"/>
      <c r="J64" s="87"/>
      <c r="K64" s="87"/>
      <c r="L64" s="87"/>
      <c r="M64" s="87"/>
    </row>
    <row r="65" spans="1:243" ht="8.1" customHeight="1" x14ac:dyDescent="0.2">
      <c r="A65" s="184"/>
      <c r="B65" s="184"/>
      <c r="C65" s="119"/>
      <c r="D65" s="119"/>
      <c r="E65" s="90"/>
      <c r="F65" s="19" t="s">
        <v>218</v>
      </c>
      <c r="G65" s="19" t="s">
        <v>221</v>
      </c>
      <c r="H65" s="119"/>
      <c r="I65" s="87"/>
      <c r="J65" s="87"/>
      <c r="K65" s="87"/>
      <c r="L65" s="87"/>
      <c r="M65" s="87"/>
    </row>
    <row r="66" spans="1:243" ht="8.1" customHeight="1" x14ac:dyDescent="0.2">
      <c r="A66" s="184"/>
      <c r="B66" s="184"/>
      <c r="C66" s="119" t="s">
        <v>477</v>
      </c>
      <c r="D66" s="119"/>
      <c r="E66" s="118" t="s">
        <v>208</v>
      </c>
      <c r="F66" s="119"/>
      <c r="G66" s="87"/>
      <c r="H66" s="119"/>
      <c r="I66" s="87"/>
      <c r="J66" s="87"/>
      <c r="K66" s="87"/>
      <c r="L66" s="87"/>
      <c r="M66" s="87"/>
    </row>
    <row r="67" spans="1:243" ht="8.1" customHeight="1" x14ac:dyDescent="0.2">
      <c r="A67" s="184"/>
      <c r="B67" s="184"/>
      <c r="C67" s="119"/>
      <c r="D67" s="119"/>
      <c r="E67" s="118"/>
      <c r="F67" s="119"/>
      <c r="G67" s="87"/>
      <c r="H67" s="119"/>
      <c r="I67" s="87"/>
      <c r="J67" s="87"/>
      <c r="K67" s="87"/>
      <c r="L67" s="87"/>
      <c r="M67" s="87"/>
    </row>
    <row r="68" spans="1:243" ht="8.1" customHeight="1" x14ac:dyDescent="0.2">
      <c r="A68" s="184"/>
      <c r="B68" s="184"/>
      <c r="C68" s="119" t="s">
        <v>230</v>
      </c>
      <c r="D68" s="119"/>
      <c r="E68" s="90" t="s">
        <v>205</v>
      </c>
      <c r="F68" s="1"/>
      <c r="G68" s="87" t="s">
        <v>75</v>
      </c>
      <c r="H68" s="1"/>
      <c r="I68" s="87" t="s">
        <v>75</v>
      </c>
      <c r="J68" s="87" t="s">
        <v>75</v>
      </c>
      <c r="K68" s="87">
        <f>K58+'Каркасы и двери'!G68*2</f>
        <v>88</v>
      </c>
      <c r="L68" s="87">
        <f>L63+'Каркасы и двери'!H68*2</f>
        <v>0.1305</v>
      </c>
      <c r="M68" s="87">
        <f>M58+'Каркасы и двери'!J59*2</f>
        <v>15754.41</v>
      </c>
    </row>
    <row r="69" spans="1:243" ht="8.1" customHeight="1" x14ac:dyDescent="0.2">
      <c r="A69" s="184"/>
      <c r="B69" s="184"/>
      <c r="C69" s="119"/>
      <c r="D69" s="119"/>
      <c r="E69" s="90"/>
      <c r="F69" s="19" t="s">
        <v>217</v>
      </c>
      <c r="G69" s="87"/>
      <c r="H69" s="1" t="s">
        <v>223</v>
      </c>
      <c r="I69" s="87"/>
      <c r="J69" s="87"/>
      <c r="K69" s="87"/>
      <c r="L69" s="87"/>
      <c r="M69" s="87"/>
    </row>
    <row r="70" spans="1:243" ht="8.1" customHeight="1" x14ac:dyDescent="0.2">
      <c r="A70" s="184"/>
      <c r="B70" s="184"/>
      <c r="C70" s="119"/>
      <c r="D70" s="119"/>
      <c r="E70" s="90"/>
      <c r="F70" s="19" t="s">
        <v>218</v>
      </c>
      <c r="G70" s="87"/>
      <c r="H70" s="1" t="s">
        <v>224</v>
      </c>
      <c r="I70" s="87"/>
      <c r="J70" s="87"/>
      <c r="K70" s="87"/>
      <c r="L70" s="87"/>
      <c r="M70" s="87"/>
    </row>
    <row r="71" spans="1:243" ht="8.1" customHeight="1" x14ac:dyDescent="0.2">
      <c r="A71" s="184"/>
      <c r="B71" s="184"/>
      <c r="C71" s="119" t="s">
        <v>477</v>
      </c>
      <c r="D71" s="119"/>
      <c r="E71" s="118" t="s">
        <v>208</v>
      </c>
      <c r="F71" s="119"/>
      <c r="G71" s="87"/>
      <c r="H71" s="119"/>
      <c r="I71" s="87"/>
      <c r="J71" s="87"/>
      <c r="K71" s="87"/>
      <c r="L71" s="87"/>
      <c r="M71" s="87"/>
    </row>
    <row r="72" spans="1:243" ht="7.5" customHeight="1" x14ac:dyDescent="0.2">
      <c r="A72" s="184"/>
      <c r="B72" s="184"/>
      <c r="C72" s="119"/>
      <c r="D72" s="119"/>
      <c r="E72" s="118"/>
      <c r="F72" s="119"/>
      <c r="G72" s="87"/>
      <c r="H72" s="119"/>
      <c r="I72" s="87"/>
      <c r="J72" s="87"/>
      <c r="K72" s="87"/>
      <c r="L72" s="87"/>
      <c r="M72" s="87"/>
    </row>
    <row r="73" spans="1:243" s="34" customFormat="1" ht="8.1" customHeight="1" x14ac:dyDescent="0.2">
      <c r="A73" s="178"/>
      <c r="B73" s="178"/>
      <c r="C73" s="175" t="s">
        <v>416</v>
      </c>
      <c r="D73" s="175"/>
      <c r="E73" s="180" t="s">
        <v>205</v>
      </c>
      <c r="F73" s="35"/>
      <c r="G73" s="146" t="s">
        <v>75</v>
      </c>
      <c r="H73" s="187" t="s">
        <v>428</v>
      </c>
      <c r="I73" s="146" t="s">
        <v>75</v>
      </c>
      <c r="J73" s="87" t="s">
        <v>75</v>
      </c>
      <c r="K73" s="146">
        <f>K58+'Каркасы и двери'!G68*2</f>
        <v>88</v>
      </c>
      <c r="L73" s="146">
        <f>L63+'Каркасы и двери'!H68*2</f>
        <v>0.1305</v>
      </c>
      <c r="M73" s="146">
        <f>M58+'Каркасы и двери'!J70*2</f>
        <v>16673.09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</row>
    <row r="74" spans="1:243" s="34" customFormat="1" ht="8.1" customHeight="1" x14ac:dyDescent="0.2">
      <c r="A74" s="178"/>
      <c r="B74" s="178"/>
      <c r="C74" s="175"/>
      <c r="D74" s="175"/>
      <c r="E74" s="180"/>
      <c r="F74" s="36" t="s">
        <v>217</v>
      </c>
      <c r="G74" s="146"/>
      <c r="H74" s="188"/>
      <c r="I74" s="146"/>
      <c r="J74" s="87"/>
      <c r="K74" s="146"/>
      <c r="L74" s="146"/>
      <c r="M74" s="146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</row>
    <row r="75" spans="1:243" s="34" customFormat="1" ht="8.1" customHeight="1" x14ac:dyDescent="0.2">
      <c r="A75" s="178"/>
      <c r="B75" s="178"/>
      <c r="C75" s="175"/>
      <c r="D75" s="175"/>
      <c r="E75" s="180"/>
      <c r="F75" s="36" t="s">
        <v>218</v>
      </c>
      <c r="G75" s="146"/>
      <c r="H75" s="187" t="s">
        <v>429</v>
      </c>
      <c r="I75" s="146"/>
      <c r="J75" s="87"/>
      <c r="K75" s="146"/>
      <c r="L75" s="146"/>
      <c r="M75" s="146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</row>
    <row r="76" spans="1:243" s="34" customFormat="1" ht="8.1" customHeight="1" x14ac:dyDescent="0.2">
      <c r="A76" s="178"/>
      <c r="B76" s="178"/>
      <c r="C76" s="175" t="s">
        <v>477</v>
      </c>
      <c r="D76" s="175"/>
      <c r="E76" s="176" t="s">
        <v>208</v>
      </c>
      <c r="F76" s="175"/>
      <c r="G76" s="146"/>
      <c r="H76" s="189"/>
      <c r="I76" s="146"/>
      <c r="J76" s="87"/>
      <c r="K76" s="146"/>
      <c r="L76" s="146"/>
      <c r="M76" s="146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</row>
    <row r="77" spans="1:243" s="34" customFormat="1" ht="8.1" customHeight="1" x14ac:dyDescent="0.2">
      <c r="A77" s="178"/>
      <c r="B77" s="178"/>
      <c r="C77" s="175"/>
      <c r="D77" s="175"/>
      <c r="E77" s="176"/>
      <c r="F77" s="175"/>
      <c r="G77" s="146"/>
      <c r="H77" s="188"/>
      <c r="I77" s="146"/>
      <c r="J77" s="87"/>
      <c r="K77" s="146"/>
      <c r="L77" s="146"/>
      <c r="M77" s="146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</row>
    <row r="78" spans="1:243" ht="8.1" customHeight="1" x14ac:dyDescent="0.2">
      <c r="A78" s="184"/>
      <c r="B78" s="184"/>
      <c r="C78" s="119" t="s">
        <v>231</v>
      </c>
      <c r="D78" s="119"/>
      <c r="E78" s="90" t="s">
        <v>205</v>
      </c>
      <c r="F78" s="1" t="s">
        <v>206</v>
      </c>
      <c r="G78" s="87" t="s">
        <v>75</v>
      </c>
      <c r="H78" s="119" t="s">
        <v>75</v>
      </c>
      <c r="I78" s="87" t="s">
        <v>75</v>
      </c>
      <c r="J78" s="87" t="s">
        <v>75</v>
      </c>
      <c r="K78" s="87">
        <f>K58+'Каркасы и двери'!G52*2</f>
        <v>82</v>
      </c>
      <c r="L78" s="87">
        <f>L58+'Каркасы и двери'!H52*2</f>
        <v>0.1099</v>
      </c>
      <c r="M78" s="87">
        <f>M58+'Каркасы и двери'!J52*2</f>
        <v>12253.43</v>
      </c>
    </row>
    <row r="79" spans="1:243" ht="8.1" customHeight="1" x14ac:dyDescent="0.2">
      <c r="A79" s="184"/>
      <c r="B79" s="184"/>
      <c r="C79" s="119"/>
      <c r="D79" s="119"/>
      <c r="E79" s="90"/>
      <c r="F79" s="1" t="s">
        <v>207</v>
      </c>
      <c r="G79" s="87"/>
      <c r="H79" s="119"/>
      <c r="I79" s="87"/>
      <c r="J79" s="87"/>
      <c r="K79" s="87"/>
      <c r="L79" s="87"/>
      <c r="M79" s="87"/>
    </row>
    <row r="80" spans="1:243" ht="8.1" customHeight="1" x14ac:dyDescent="0.2">
      <c r="A80" s="184"/>
      <c r="B80" s="184"/>
      <c r="C80" s="119"/>
      <c r="D80" s="119"/>
      <c r="E80" s="90"/>
      <c r="F80" s="19" t="s">
        <v>217</v>
      </c>
      <c r="G80" s="87"/>
      <c r="H80" s="119"/>
      <c r="I80" s="87"/>
      <c r="J80" s="87"/>
      <c r="K80" s="87"/>
      <c r="L80" s="87"/>
      <c r="M80" s="87"/>
    </row>
    <row r="81" spans="1:243" ht="8.1" customHeight="1" x14ac:dyDescent="0.2">
      <c r="A81" s="184"/>
      <c r="B81" s="184"/>
      <c r="C81" s="119" t="s">
        <v>477</v>
      </c>
      <c r="D81" s="119"/>
      <c r="E81" s="118" t="s">
        <v>208</v>
      </c>
      <c r="F81" s="19" t="s">
        <v>218</v>
      </c>
      <c r="G81" s="87"/>
      <c r="H81" s="119"/>
      <c r="I81" s="87"/>
      <c r="J81" s="87"/>
      <c r="K81" s="87"/>
      <c r="L81" s="87"/>
      <c r="M81" s="87"/>
    </row>
    <row r="82" spans="1:243" ht="8.1" customHeight="1" x14ac:dyDescent="0.2">
      <c r="A82" s="184"/>
      <c r="B82" s="184"/>
      <c r="C82" s="119"/>
      <c r="D82" s="119"/>
      <c r="E82" s="118"/>
      <c r="F82" s="19"/>
      <c r="G82" s="87"/>
      <c r="H82" s="119"/>
      <c r="I82" s="87"/>
      <c r="J82" s="87"/>
      <c r="K82" s="87"/>
      <c r="L82" s="87"/>
      <c r="M82" s="87"/>
    </row>
    <row r="83" spans="1:243" ht="8.1" customHeight="1" x14ac:dyDescent="0.2">
      <c r="A83" s="184"/>
      <c r="B83" s="184"/>
      <c r="C83" s="119" t="s">
        <v>232</v>
      </c>
      <c r="D83" s="119"/>
      <c r="E83" s="90" t="s">
        <v>205</v>
      </c>
      <c r="F83" s="1"/>
      <c r="G83" s="87" t="s">
        <v>75</v>
      </c>
      <c r="H83" s="119" t="s">
        <v>75</v>
      </c>
      <c r="I83" s="87" t="s">
        <v>75</v>
      </c>
      <c r="J83" s="87" t="s">
        <v>75</v>
      </c>
      <c r="K83" s="87">
        <f>'Каркасы и двери'!G20+'Каркасы и двери'!G48*2</f>
        <v>76</v>
      </c>
      <c r="L83" s="87">
        <f>'Каркасы и двери'!H20+'Каркасы и двери'!H48*2</f>
        <v>0.1023</v>
      </c>
      <c r="M83" s="87">
        <f>'Каркасы и двери'!J48*2+'Каркасы и двери'!J20</f>
        <v>10501.75</v>
      </c>
    </row>
    <row r="84" spans="1:243" ht="8.1" customHeight="1" x14ac:dyDescent="0.2">
      <c r="A84" s="184"/>
      <c r="B84" s="184"/>
      <c r="C84" s="119"/>
      <c r="D84" s="119"/>
      <c r="E84" s="90"/>
      <c r="F84" s="1" t="s">
        <v>233</v>
      </c>
      <c r="G84" s="87"/>
      <c r="H84" s="119"/>
      <c r="I84" s="87"/>
      <c r="J84" s="87"/>
      <c r="K84" s="87"/>
      <c r="L84" s="87"/>
      <c r="M84" s="87"/>
    </row>
    <row r="85" spans="1:243" ht="8.1" customHeight="1" x14ac:dyDescent="0.2">
      <c r="A85" s="184"/>
      <c r="B85" s="184"/>
      <c r="C85" s="119"/>
      <c r="D85" s="119"/>
      <c r="E85" s="90"/>
      <c r="F85" s="1" t="s">
        <v>234</v>
      </c>
      <c r="G85" s="87"/>
      <c r="H85" s="119"/>
      <c r="I85" s="87"/>
      <c r="J85" s="87"/>
      <c r="K85" s="87"/>
      <c r="L85" s="87"/>
      <c r="M85" s="87"/>
    </row>
    <row r="86" spans="1:243" ht="8.1" customHeight="1" x14ac:dyDescent="0.2">
      <c r="A86" s="184"/>
      <c r="B86" s="184"/>
      <c r="C86" s="119" t="s">
        <v>477</v>
      </c>
      <c r="D86" s="119"/>
      <c r="E86" s="118" t="s">
        <v>208</v>
      </c>
      <c r="F86" s="119"/>
      <c r="G86" s="87"/>
      <c r="H86" s="119"/>
      <c r="I86" s="87"/>
      <c r="J86" s="87"/>
      <c r="K86" s="87"/>
      <c r="L86" s="87"/>
      <c r="M86" s="87"/>
    </row>
    <row r="87" spans="1:243" ht="8.1" customHeight="1" x14ac:dyDescent="0.2">
      <c r="A87" s="184"/>
      <c r="B87" s="184"/>
      <c r="C87" s="119"/>
      <c r="D87" s="119"/>
      <c r="E87" s="118"/>
      <c r="F87" s="119"/>
      <c r="G87" s="87"/>
      <c r="H87" s="119"/>
      <c r="I87" s="87"/>
      <c r="J87" s="87"/>
      <c r="K87" s="87"/>
      <c r="L87" s="87"/>
      <c r="M87" s="87"/>
    </row>
    <row r="88" spans="1:243" ht="8.1" customHeight="1" x14ac:dyDescent="0.2">
      <c r="A88" s="184"/>
      <c r="B88" s="184"/>
      <c r="C88" s="119" t="s">
        <v>235</v>
      </c>
      <c r="D88" s="119"/>
      <c r="E88" s="90" t="s">
        <v>205</v>
      </c>
      <c r="F88" s="87" t="s">
        <v>75</v>
      </c>
      <c r="G88" s="87" t="s">
        <v>75</v>
      </c>
      <c r="H88" s="1"/>
      <c r="I88" s="87" t="s">
        <v>75</v>
      </c>
      <c r="J88" s="87" t="s">
        <v>75</v>
      </c>
      <c r="K88" s="87">
        <f>'Каркасы и двери'!G20+'Каркасы и двери'!G64*2</f>
        <v>74</v>
      </c>
      <c r="L88" s="87">
        <f>'Каркасы и двери'!H20+'Каркасы и двери'!H64*2</f>
        <v>0.1081</v>
      </c>
      <c r="M88" s="87">
        <f>'Каркасы и двери'!J20+'Каркасы и двери'!J55*2</f>
        <v>15502.13</v>
      </c>
    </row>
    <row r="89" spans="1:243" ht="8.1" customHeight="1" x14ac:dyDescent="0.2">
      <c r="A89" s="184"/>
      <c r="B89" s="184"/>
      <c r="C89" s="119"/>
      <c r="D89" s="119"/>
      <c r="E89" s="90"/>
      <c r="F89" s="87"/>
      <c r="G89" s="87"/>
      <c r="H89" s="1" t="s">
        <v>236</v>
      </c>
      <c r="I89" s="87"/>
      <c r="J89" s="87"/>
      <c r="K89" s="87"/>
      <c r="L89" s="87"/>
      <c r="M89" s="87"/>
    </row>
    <row r="90" spans="1:243" ht="8.1" customHeight="1" x14ac:dyDescent="0.2">
      <c r="A90" s="184"/>
      <c r="B90" s="184"/>
      <c r="C90" s="119"/>
      <c r="D90" s="119"/>
      <c r="E90" s="90"/>
      <c r="F90" s="87"/>
      <c r="G90" s="87"/>
      <c r="H90" s="1" t="s">
        <v>237</v>
      </c>
      <c r="I90" s="87"/>
      <c r="J90" s="87"/>
      <c r="K90" s="87"/>
      <c r="L90" s="87"/>
      <c r="M90" s="87"/>
    </row>
    <row r="91" spans="1:243" ht="8.1" customHeight="1" x14ac:dyDescent="0.2">
      <c r="A91" s="184"/>
      <c r="B91" s="184"/>
      <c r="C91" s="119" t="s">
        <v>477</v>
      </c>
      <c r="D91" s="119"/>
      <c r="E91" s="118" t="s">
        <v>208</v>
      </c>
      <c r="F91" s="87"/>
      <c r="G91" s="87"/>
      <c r="H91" s="119"/>
      <c r="I91" s="87"/>
      <c r="J91" s="87"/>
      <c r="K91" s="87"/>
      <c r="L91" s="87"/>
      <c r="M91" s="87"/>
    </row>
    <row r="92" spans="1:243" ht="8.1" customHeight="1" x14ac:dyDescent="0.2">
      <c r="A92" s="184"/>
      <c r="B92" s="184"/>
      <c r="C92" s="119"/>
      <c r="D92" s="119"/>
      <c r="E92" s="118"/>
      <c r="F92" s="87"/>
      <c r="G92" s="87"/>
      <c r="H92" s="119"/>
      <c r="I92" s="87"/>
      <c r="J92" s="87"/>
      <c r="K92" s="87"/>
      <c r="L92" s="87"/>
      <c r="M92" s="87"/>
    </row>
    <row r="93" spans="1:243" s="34" customFormat="1" ht="8.1" customHeight="1" x14ac:dyDescent="0.2">
      <c r="A93" s="178"/>
      <c r="B93" s="178"/>
      <c r="C93" s="175" t="s">
        <v>417</v>
      </c>
      <c r="D93" s="175"/>
      <c r="E93" s="180" t="s">
        <v>205</v>
      </c>
      <c r="F93" s="146" t="s">
        <v>75</v>
      </c>
      <c r="G93" s="146" t="s">
        <v>75</v>
      </c>
      <c r="H93" s="187" t="s">
        <v>430</v>
      </c>
      <c r="I93" s="146" t="s">
        <v>75</v>
      </c>
      <c r="J93" s="87" t="s">
        <v>75</v>
      </c>
      <c r="K93" s="146">
        <f>'Каркасы и двери'!G20+'Каркасы и двери'!G64*2</f>
        <v>74</v>
      </c>
      <c r="L93" s="146">
        <f>'Каркасы и двери'!H20+'Каркасы и двери'!H64*2</f>
        <v>0.1081</v>
      </c>
      <c r="M93" s="146">
        <f>'Каркасы и двери'!J20+'Каркасы и двери'!J62*2</f>
        <v>17477.53</v>
      </c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</row>
    <row r="94" spans="1:243" s="34" customFormat="1" ht="8.1" customHeight="1" x14ac:dyDescent="0.2">
      <c r="A94" s="178"/>
      <c r="B94" s="178"/>
      <c r="C94" s="175"/>
      <c r="D94" s="175"/>
      <c r="E94" s="180"/>
      <c r="F94" s="146"/>
      <c r="G94" s="146"/>
      <c r="H94" s="188"/>
      <c r="I94" s="146"/>
      <c r="J94" s="87"/>
      <c r="K94" s="146"/>
      <c r="L94" s="146"/>
      <c r="M94" s="146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</row>
    <row r="95" spans="1:243" s="34" customFormat="1" ht="8.1" customHeight="1" x14ac:dyDescent="0.2">
      <c r="A95" s="178"/>
      <c r="B95" s="178"/>
      <c r="C95" s="175"/>
      <c r="D95" s="175"/>
      <c r="E95" s="180"/>
      <c r="F95" s="146"/>
      <c r="G95" s="146"/>
      <c r="H95" s="187" t="s">
        <v>431</v>
      </c>
      <c r="I95" s="146"/>
      <c r="J95" s="87"/>
      <c r="K95" s="146"/>
      <c r="L95" s="146"/>
      <c r="M95" s="146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</row>
    <row r="96" spans="1:243" s="34" customFormat="1" ht="8.1" customHeight="1" x14ac:dyDescent="0.2">
      <c r="A96" s="178"/>
      <c r="B96" s="178"/>
      <c r="C96" s="175" t="s">
        <v>477</v>
      </c>
      <c r="D96" s="175"/>
      <c r="E96" s="176" t="s">
        <v>208</v>
      </c>
      <c r="F96" s="146"/>
      <c r="G96" s="146"/>
      <c r="H96" s="189"/>
      <c r="I96" s="146"/>
      <c r="J96" s="87"/>
      <c r="K96" s="146"/>
      <c r="L96" s="146"/>
      <c r="M96" s="146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</row>
    <row r="97" spans="1:243" s="34" customFormat="1" ht="8.1" customHeight="1" x14ac:dyDescent="0.2">
      <c r="A97" s="178"/>
      <c r="B97" s="178"/>
      <c r="C97" s="175"/>
      <c r="D97" s="175"/>
      <c r="E97" s="176"/>
      <c r="F97" s="146"/>
      <c r="G97" s="146"/>
      <c r="H97" s="188"/>
      <c r="I97" s="146"/>
      <c r="J97" s="87"/>
      <c r="K97" s="146"/>
      <c r="L97" s="146"/>
      <c r="M97" s="146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</row>
    <row r="98" spans="1:243" ht="12.75" customHeight="1" x14ac:dyDescent="0.2">
      <c r="A98" s="65" t="s">
        <v>238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</row>
    <row r="99" spans="1:243" ht="8.1" customHeight="1" x14ac:dyDescent="0.2">
      <c r="A99" s="184"/>
      <c r="B99" s="184"/>
      <c r="C99" s="119" t="s">
        <v>239</v>
      </c>
      <c r="D99" s="119"/>
      <c r="E99" s="90" t="s">
        <v>148</v>
      </c>
      <c r="F99" s="87" t="s">
        <v>240</v>
      </c>
      <c r="G99" s="87" t="s">
        <v>75</v>
      </c>
      <c r="H99" s="119" t="s">
        <v>75</v>
      </c>
      <c r="I99" s="87" t="s">
        <v>75</v>
      </c>
      <c r="J99" s="87" t="s">
        <v>75</v>
      </c>
      <c r="K99" s="87">
        <f>'Каркасы и двери'!G27+'Каркасы и двери'!G52</f>
        <v>44</v>
      </c>
      <c r="L99" s="87">
        <f>'Каркасы и двери'!H52+'Каркасы и двери'!H27</f>
        <v>8.9700000000000002E-2</v>
      </c>
      <c r="M99" s="87">
        <f>'Каркасы и двери'!J27+'Каркасы и двери'!J52</f>
        <v>6126.119999999999</v>
      </c>
    </row>
    <row r="100" spans="1:243" ht="8.1" customHeight="1" x14ac:dyDescent="0.2">
      <c r="A100" s="184"/>
      <c r="B100" s="184"/>
      <c r="C100" s="119"/>
      <c r="D100" s="119"/>
      <c r="E100" s="90"/>
      <c r="F100" s="87"/>
      <c r="G100" s="87"/>
      <c r="H100" s="119"/>
      <c r="I100" s="87"/>
      <c r="J100" s="87"/>
      <c r="K100" s="87"/>
      <c r="L100" s="87"/>
      <c r="M100" s="87"/>
    </row>
    <row r="101" spans="1:243" ht="8.1" customHeight="1" x14ac:dyDescent="0.2">
      <c r="A101" s="184"/>
      <c r="B101" s="184"/>
      <c r="C101" s="119"/>
      <c r="D101" s="119"/>
      <c r="E101" s="90"/>
      <c r="F101" s="87"/>
      <c r="G101" s="87"/>
      <c r="H101" s="119"/>
      <c r="I101" s="87"/>
      <c r="J101" s="87"/>
      <c r="K101" s="87"/>
      <c r="L101" s="87"/>
      <c r="M101" s="87"/>
    </row>
    <row r="102" spans="1:243" ht="8.1" customHeight="1" x14ac:dyDescent="0.2">
      <c r="A102" s="184"/>
      <c r="B102" s="184"/>
      <c r="C102" s="119" t="s">
        <v>478</v>
      </c>
      <c r="D102" s="119"/>
      <c r="E102" s="118" t="s">
        <v>241</v>
      </c>
      <c r="F102" s="87"/>
      <c r="G102" s="87"/>
      <c r="H102" s="119"/>
      <c r="I102" s="87"/>
      <c r="J102" s="87"/>
      <c r="K102" s="87"/>
      <c r="L102" s="87"/>
      <c r="M102" s="87"/>
    </row>
    <row r="103" spans="1:243" ht="8.1" customHeight="1" x14ac:dyDescent="0.2">
      <c r="A103" s="184"/>
      <c r="B103" s="184"/>
      <c r="C103" s="119"/>
      <c r="D103" s="119"/>
      <c r="E103" s="118"/>
      <c r="F103" s="87"/>
      <c r="G103" s="87"/>
      <c r="H103" s="119"/>
      <c r="I103" s="87"/>
      <c r="J103" s="87"/>
      <c r="K103" s="87"/>
      <c r="L103" s="87"/>
      <c r="M103" s="87"/>
    </row>
    <row r="104" spans="1:243" ht="8.1" customHeight="1" x14ac:dyDescent="0.2">
      <c r="A104" s="184"/>
      <c r="B104" s="184"/>
      <c r="C104" s="119" t="s">
        <v>242</v>
      </c>
      <c r="D104" s="119"/>
      <c r="E104" s="90" t="s">
        <v>148</v>
      </c>
      <c r="F104" s="87" t="s">
        <v>240</v>
      </c>
      <c r="G104" s="87" t="s">
        <v>243</v>
      </c>
      <c r="H104" s="119" t="s">
        <v>75</v>
      </c>
      <c r="I104" s="87" t="s">
        <v>244</v>
      </c>
      <c r="J104" s="87" t="s">
        <v>75</v>
      </c>
      <c r="K104" s="87">
        <f>K99+'Каркасы и двери'!G75</f>
        <v>48</v>
      </c>
      <c r="L104" s="87">
        <f>L99+'Каркасы и двери'!H68</f>
        <v>0.1027</v>
      </c>
      <c r="M104" s="87">
        <f>M99+'Каркасы и двери'!J75+'Каркасы и двери'!J79</f>
        <v>7823.0599999999986</v>
      </c>
    </row>
    <row r="105" spans="1:243" ht="8.1" customHeight="1" x14ac:dyDescent="0.2">
      <c r="A105" s="184"/>
      <c r="B105" s="184"/>
      <c r="C105" s="119"/>
      <c r="D105" s="119"/>
      <c r="E105" s="90"/>
      <c r="F105" s="87"/>
      <c r="G105" s="87"/>
      <c r="H105" s="119"/>
      <c r="I105" s="87"/>
      <c r="J105" s="87"/>
      <c r="K105" s="87"/>
      <c r="L105" s="87"/>
      <c r="M105" s="87"/>
    </row>
    <row r="106" spans="1:243" ht="8.1" customHeight="1" x14ac:dyDescent="0.2">
      <c r="A106" s="184"/>
      <c r="B106" s="184"/>
      <c r="C106" s="119"/>
      <c r="D106" s="119"/>
      <c r="E106" s="90"/>
      <c r="F106" s="87"/>
      <c r="G106" s="87"/>
      <c r="H106" s="119"/>
      <c r="I106" s="87"/>
      <c r="J106" s="87"/>
      <c r="K106" s="87"/>
      <c r="L106" s="87"/>
      <c r="M106" s="87"/>
    </row>
    <row r="107" spans="1:243" ht="8.1" customHeight="1" x14ac:dyDescent="0.2">
      <c r="A107" s="184"/>
      <c r="B107" s="184"/>
      <c r="C107" s="119" t="s">
        <v>478</v>
      </c>
      <c r="D107" s="119"/>
      <c r="E107" s="118" t="s">
        <v>241</v>
      </c>
      <c r="F107" s="87"/>
      <c r="G107" s="87"/>
      <c r="H107" s="119"/>
      <c r="I107" s="87"/>
      <c r="J107" s="87"/>
      <c r="K107" s="87"/>
      <c r="L107" s="87"/>
      <c r="M107" s="87"/>
    </row>
    <row r="108" spans="1:243" ht="8.1" customHeight="1" x14ac:dyDescent="0.2">
      <c r="A108" s="184"/>
      <c r="B108" s="184"/>
      <c r="C108" s="119"/>
      <c r="D108" s="119"/>
      <c r="E108" s="118"/>
      <c r="F108" s="87"/>
      <c r="G108" s="87"/>
      <c r="H108" s="119"/>
      <c r="I108" s="87"/>
      <c r="J108" s="87"/>
      <c r="K108" s="87"/>
      <c r="L108" s="87"/>
      <c r="M108" s="87"/>
    </row>
    <row r="109" spans="1:243" ht="8.1" customHeight="1" x14ac:dyDescent="0.2">
      <c r="A109" s="184"/>
      <c r="B109" s="184"/>
      <c r="C109" s="119" t="s">
        <v>245</v>
      </c>
      <c r="D109" s="119"/>
      <c r="E109" s="90" t="s">
        <v>148</v>
      </c>
      <c r="F109" s="87" t="s">
        <v>240</v>
      </c>
      <c r="G109" s="87" t="s">
        <v>75</v>
      </c>
      <c r="H109" s="119" t="s">
        <v>246</v>
      </c>
      <c r="I109" s="87" t="s">
        <v>75</v>
      </c>
      <c r="J109" s="87" t="s">
        <v>75</v>
      </c>
      <c r="K109" s="87">
        <f>K99+'Каркасы и двери'!G68</f>
        <v>52</v>
      </c>
      <c r="L109" s="87">
        <f>L99+'Каркасы и двери'!H68</f>
        <v>0.1027</v>
      </c>
      <c r="M109" s="87">
        <f>M99+'Каркасы и двери'!J57</f>
        <v>9876.9999999999982</v>
      </c>
    </row>
    <row r="110" spans="1:243" ht="8.1" customHeight="1" x14ac:dyDescent="0.2">
      <c r="A110" s="184"/>
      <c r="B110" s="184"/>
      <c r="C110" s="119"/>
      <c r="D110" s="119"/>
      <c r="E110" s="90"/>
      <c r="F110" s="87"/>
      <c r="G110" s="87"/>
      <c r="H110" s="119"/>
      <c r="I110" s="87"/>
      <c r="J110" s="87"/>
      <c r="K110" s="87"/>
      <c r="L110" s="87"/>
      <c r="M110" s="87"/>
    </row>
    <row r="111" spans="1:243" ht="8.1" customHeight="1" x14ac:dyDescent="0.2">
      <c r="A111" s="184"/>
      <c r="B111" s="184"/>
      <c r="C111" s="119"/>
      <c r="D111" s="119"/>
      <c r="E111" s="90"/>
      <c r="F111" s="87"/>
      <c r="G111" s="87"/>
      <c r="H111" s="119"/>
      <c r="I111" s="87"/>
      <c r="J111" s="87"/>
      <c r="K111" s="87"/>
      <c r="L111" s="87"/>
      <c r="M111" s="87"/>
    </row>
    <row r="112" spans="1:243" ht="8.1" customHeight="1" x14ac:dyDescent="0.2">
      <c r="A112" s="184"/>
      <c r="B112" s="184"/>
      <c r="C112" s="119" t="s">
        <v>478</v>
      </c>
      <c r="D112" s="119"/>
      <c r="E112" s="118" t="s">
        <v>241</v>
      </c>
      <c r="F112" s="87"/>
      <c r="G112" s="87"/>
      <c r="H112" s="119"/>
      <c r="I112" s="87"/>
      <c r="J112" s="87"/>
      <c r="K112" s="87"/>
      <c r="L112" s="87"/>
      <c r="M112" s="87"/>
    </row>
    <row r="113" spans="1:243" ht="8.1" customHeight="1" x14ac:dyDescent="0.2">
      <c r="A113" s="184"/>
      <c r="B113" s="184"/>
      <c r="C113" s="119"/>
      <c r="D113" s="119"/>
      <c r="E113" s="118"/>
      <c r="F113" s="87"/>
      <c r="G113" s="87"/>
      <c r="H113" s="119"/>
      <c r="I113" s="87"/>
      <c r="J113" s="87"/>
      <c r="K113" s="87"/>
      <c r="L113" s="87"/>
      <c r="M113" s="87"/>
    </row>
    <row r="114" spans="1:243" s="34" customFormat="1" ht="8.1" customHeight="1" x14ac:dyDescent="0.2">
      <c r="A114" s="178"/>
      <c r="B114" s="178"/>
      <c r="C114" s="175" t="s">
        <v>418</v>
      </c>
      <c r="D114" s="175"/>
      <c r="E114" s="180" t="s">
        <v>148</v>
      </c>
      <c r="F114" s="146" t="s">
        <v>240</v>
      </c>
      <c r="G114" s="146" t="s">
        <v>75</v>
      </c>
      <c r="H114" s="175" t="s">
        <v>432</v>
      </c>
      <c r="I114" s="146" t="s">
        <v>75</v>
      </c>
      <c r="J114" s="87" t="s">
        <v>75</v>
      </c>
      <c r="K114" s="146">
        <f>K99+'Каркасы и двери'!G68</f>
        <v>52</v>
      </c>
      <c r="L114" s="146">
        <f>L99+'Каркасы и двери'!H68</f>
        <v>0.1027</v>
      </c>
      <c r="M114" s="146">
        <f>M99+'Каркасы и двери'!J66</f>
        <v>10561.25</v>
      </c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</row>
    <row r="115" spans="1:243" s="34" customFormat="1" ht="8.1" customHeight="1" x14ac:dyDescent="0.2">
      <c r="A115" s="178"/>
      <c r="B115" s="178"/>
      <c r="C115" s="175"/>
      <c r="D115" s="175"/>
      <c r="E115" s="180"/>
      <c r="F115" s="146"/>
      <c r="G115" s="146"/>
      <c r="H115" s="175"/>
      <c r="I115" s="146"/>
      <c r="J115" s="87"/>
      <c r="K115" s="146"/>
      <c r="L115" s="146"/>
      <c r="M115" s="146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</row>
    <row r="116" spans="1:243" s="34" customFormat="1" ht="8.1" customHeight="1" x14ac:dyDescent="0.2">
      <c r="A116" s="178"/>
      <c r="B116" s="178"/>
      <c r="C116" s="175"/>
      <c r="D116" s="175"/>
      <c r="E116" s="180"/>
      <c r="F116" s="146"/>
      <c r="G116" s="146"/>
      <c r="H116" s="175"/>
      <c r="I116" s="146"/>
      <c r="J116" s="87"/>
      <c r="K116" s="146"/>
      <c r="L116" s="146"/>
      <c r="M116" s="146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</row>
    <row r="117" spans="1:243" s="34" customFormat="1" ht="8.1" customHeight="1" x14ac:dyDescent="0.2">
      <c r="A117" s="178"/>
      <c r="B117" s="178"/>
      <c r="C117" s="175" t="s">
        <v>478</v>
      </c>
      <c r="D117" s="175"/>
      <c r="E117" s="176" t="s">
        <v>241</v>
      </c>
      <c r="F117" s="146"/>
      <c r="G117" s="146"/>
      <c r="H117" s="175"/>
      <c r="I117" s="146"/>
      <c r="J117" s="87"/>
      <c r="K117" s="146"/>
      <c r="L117" s="146"/>
      <c r="M117" s="146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</row>
    <row r="118" spans="1:243" s="34" customFormat="1" ht="8.1" customHeight="1" x14ac:dyDescent="0.2">
      <c r="A118" s="178"/>
      <c r="B118" s="178"/>
      <c r="C118" s="175"/>
      <c r="D118" s="175"/>
      <c r="E118" s="176"/>
      <c r="F118" s="146"/>
      <c r="G118" s="146"/>
      <c r="H118" s="175"/>
      <c r="I118" s="146"/>
      <c r="J118" s="87"/>
      <c r="K118" s="146"/>
      <c r="L118" s="146"/>
      <c r="M118" s="146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</row>
    <row r="119" spans="1:243" ht="8.1" customHeight="1" x14ac:dyDescent="0.2">
      <c r="A119" s="184"/>
      <c r="B119" s="184"/>
      <c r="C119" s="119" t="s">
        <v>247</v>
      </c>
      <c r="D119" s="119"/>
      <c r="E119" s="90" t="s">
        <v>148</v>
      </c>
      <c r="F119" s="19"/>
      <c r="G119" s="87" t="s">
        <v>75</v>
      </c>
      <c r="H119" s="119" t="s">
        <v>75</v>
      </c>
      <c r="I119" s="87" t="s">
        <v>75</v>
      </c>
      <c r="J119" s="87" t="s">
        <v>75</v>
      </c>
      <c r="K119" s="87">
        <f>K99+'Каркасы и двери'!G50</f>
        <v>53</v>
      </c>
      <c r="L119" s="87">
        <f>L99+'Каркасы и двери'!H50</f>
        <v>0.1019</v>
      </c>
      <c r="M119" s="87">
        <f>M99+'Каркасы и двери'!J50</f>
        <v>7751.6599999999989</v>
      </c>
    </row>
    <row r="120" spans="1:243" ht="8.1" customHeight="1" x14ac:dyDescent="0.2">
      <c r="A120" s="184"/>
      <c r="B120" s="184"/>
      <c r="C120" s="119"/>
      <c r="D120" s="119"/>
      <c r="E120" s="90"/>
      <c r="F120" s="19" t="s">
        <v>248</v>
      </c>
      <c r="G120" s="87"/>
      <c r="H120" s="119"/>
      <c r="I120" s="87"/>
      <c r="J120" s="87"/>
      <c r="K120" s="87"/>
      <c r="L120" s="87"/>
      <c r="M120" s="87"/>
    </row>
    <row r="121" spans="1:243" ht="8.1" customHeight="1" x14ac:dyDescent="0.2">
      <c r="A121" s="184"/>
      <c r="B121" s="184"/>
      <c r="C121" s="119"/>
      <c r="D121" s="119"/>
      <c r="E121" s="90"/>
      <c r="F121" s="19" t="s">
        <v>249</v>
      </c>
      <c r="G121" s="87"/>
      <c r="H121" s="119"/>
      <c r="I121" s="87"/>
      <c r="J121" s="87"/>
      <c r="K121" s="87"/>
      <c r="L121" s="87"/>
      <c r="M121" s="87"/>
    </row>
    <row r="122" spans="1:243" ht="8.1" customHeight="1" x14ac:dyDescent="0.2">
      <c r="A122" s="184"/>
      <c r="B122" s="184"/>
      <c r="C122" s="119" t="s">
        <v>478</v>
      </c>
      <c r="D122" s="119"/>
      <c r="E122" s="118" t="s">
        <v>241</v>
      </c>
      <c r="F122" s="87"/>
      <c r="G122" s="87"/>
      <c r="H122" s="119"/>
      <c r="I122" s="87"/>
      <c r="J122" s="87"/>
      <c r="K122" s="87"/>
      <c r="L122" s="87"/>
      <c r="M122" s="87"/>
    </row>
    <row r="123" spans="1:243" ht="8.1" customHeight="1" x14ac:dyDescent="0.2">
      <c r="A123" s="184"/>
      <c r="B123" s="184"/>
      <c r="C123" s="119"/>
      <c r="D123" s="119"/>
      <c r="E123" s="118"/>
      <c r="F123" s="118"/>
      <c r="G123" s="87"/>
      <c r="H123" s="119"/>
      <c r="I123" s="87"/>
      <c r="J123" s="87"/>
      <c r="K123" s="87"/>
      <c r="L123" s="87"/>
      <c r="M123" s="87"/>
    </row>
    <row r="124" spans="1:243" ht="8.1" customHeight="1" x14ac:dyDescent="0.2">
      <c r="A124" s="184"/>
      <c r="B124" s="184"/>
      <c r="C124" s="119" t="s">
        <v>250</v>
      </c>
      <c r="D124" s="119"/>
      <c r="E124" s="90" t="s">
        <v>148</v>
      </c>
      <c r="F124" s="87" t="s">
        <v>240</v>
      </c>
      <c r="G124" s="87" t="s">
        <v>251</v>
      </c>
      <c r="H124" s="119" t="s">
        <v>75</v>
      </c>
      <c r="I124" s="87" t="s">
        <v>244</v>
      </c>
      <c r="J124" s="87" t="s">
        <v>75</v>
      </c>
      <c r="K124" s="87">
        <f>K99+'Каркасы и двери'!G77</f>
        <v>47</v>
      </c>
      <c r="L124" s="87">
        <f>L99+'Каркасы и двери'!H77</f>
        <v>9.2700000000000005E-2</v>
      </c>
      <c r="M124" s="87">
        <f>M99+'Каркасы и двери'!J77+'Каркасы и двери'!J79</f>
        <v>7571.9699999999984</v>
      </c>
    </row>
    <row r="125" spans="1:243" ht="8.1" customHeight="1" x14ac:dyDescent="0.2">
      <c r="A125" s="184"/>
      <c r="B125" s="184"/>
      <c r="C125" s="119"/>
      <c r="D125" s="119"/>
      <c r="E125" s="90"/>
      <c r="F125" s="87"/>
      <c r="G125" s="87"/>
      <c r="H125" s="119"/>
      <c r="I125" s="87"/>
      <c r="J125" s="87"/>
      <c r="K125" s="87"/>
      <c r="L125" s="87"/>
      <c r="M125" s="87"/>
    </row>
    <row r="126" spans="1:243" ht="8.1" customHeight="1" x14ac:dyDescent="0.2">
      <c r="A126" s="184"/>
      <c r="B126" s="184"/>
      <c r="C126" s="119"/>
      <c r="D126" s="119"/>
      <c r="E126" s="90"/>
      <c r="F126" s="87"/>
      <c r="G126" s="87"/>
      <c r="H126" s="119"/>
      <c r="I126" s="87"/>
      <c r="J126" s="87"/>
      <c r="K126" s="87"/>
      <c r="L126" s="87"/>
      <c r="M126" s="87"/>
    </row>
    <row r="127" spans="1:243" ht="8.1" customHeight="1" x14ac:dyDescent="0.2">
      <c r="A127" s="184"/>
      <c r="B127" s="184"/>
      <c r="C127" s="119" t="s">
        <v>478</v>
      </c>
      <c r="D127" s="119"/>
      <c r="E127" s="118" t="s">
        <v>241</v>
      </c>
      <c r="F127" s="87"/>
      <c r="G127" s="87"/>
      <c r="H127" s="119"/>
      <c r="I127" s="87"/>
      <c r="J127" s="87"/>
      <c r="K127" s="87"/>
      <c r="L127" s="87"/>
      <c r="M127" s="87"/>
    </row>
    <row r="128" spans="1:243" ht="8.1" customHeight="1" x14ac:dyDescent="0.2">
      <c r="A128" s="184"/>
      <c r="B128" s="184"/>
      <c r="C128" s="119"/>
      <c r="D128" s="119"/>
      <c r="E128" s="118"/>
      <c r="F128" s="87"/>
      <c r="G128" s="87"/>
      <c r="H128" s="119"/>
      <c r="I128" s="87"/>
      <c r="J128" s="87"/>
      <c r="K128" s="87"/>
      <c r="L128" s="87"/>
      <c r="M128" s="87"/>
    </row>
    <row r="129" spans="1:243" ht="8.1" customHeight="1" x14ac:dyDescent="0.2">
      <c r="A129" s="184"/>
      <c r="B129" s="184"/>
      <c r="C129" s="119" t="s">
        <v>252</v>
      </c>
      <c r="D129" s="119"/>
      <c r="E129" s="90" t="s">
        <v>148</v>
      </c>
      <c r="F129" s="87" t="s">
        <v>240</v>
      </c>
      <c r="G129" s="87" t="s">
        <v>75</v>
      </c>
      <c r="H129" s="119" t="s">
        <v>253</v>
      </c>
      <c r="I129" s="87" t="s">
        <v>75</v>
      </c>
      <c r="J129" s="87" t="s">
        <v>75</v>
      </c>
      <c r="K129" s="87">
        <f>K99+'Каркасы и двери'!G68</f>
        <v>52</v>
      </c>
      <c r="L129" s="87">
        <f>L99+'Каркасы и двери'!H68</f>
        <v>0.1027</v>
      </c>
      <c r="M129" s="87">
        <f>'Каркасы и двери'!J27+'Каркасы и двери'!J52+'Каркасы и двери'!J59</f>
        <v>9252.2499999999982</v>
      </c>
    </row>
    <row r="130" spans="1:243" ht="8.1" customHeight="1" x14ac:dyDescent="0.2">
      <c r="A130" s="184"/>
      <c r="B130" s="184"/>
      <c r="C130" s="119"/>
      <c r="D130" s="119"/>
      <c r="E130" s="90"/>
      <c r="F130" s="87"/>
      <c r="G130" s="87"/>
      <c r="H130" s="119"/>
      <c r="I130" s="87"/>
      <c r="J130" s="87"/>
      <c r="K130" s="87"/>
      <c r="L130" s="87"/>
      <c r="M130" s="87"/>
    </row>
    <row r="131" spans="1:243" ht="8.1" customHeight="1" x14ac:dyDescent="0.2">
      <c r="A131" s="184"/>
      <c r="B131" s="184"/>
      <c r="C131" s="119"/>
      <c r="D131" s="119"/>
      <c r="E131" s="90"/>
      <c r="F131" s="87"/>
      <c r="G131" s="87"/>
      <c r="H131" s="119"/>
      <c r="I131" s="87"/>
      <c r="J131" s="87"/>
      <c r="K131" s="87"/>
      <c r="L131" s="87"/>
      <c r="M131" s="87"/>
    </row>
    <row r="132" spans="1:243" ht="8.1" customHeight="1" x14ac:dyDescent="0.2">
      <c r="A132" s="184"/>
      <c r="B132" s="184"/>
      <c r="C132" s="119" t="s">
        <v>478</v>
      </c>
      <c r="D132" s="119"/>
      <c r="E132" s="118" t="s">
        <v>241</v>
      </c>
      <c r="F132" s="87"/>
      <c r="G132" s="87"/>
      <c r="H132" s="119"/>
      <c r="I132" s="87"/>
      <c r="J132" s="87"/>
      <c r="K132" s="87"/>
      <c r="L132" s="87"/>
      <c r="M132" s="87"/>
    </row>
    <row r="133" spans="1:243" ht="8.1" customHeight="1" x14ac:dyDescent="0.2">
      <c r="A133" s="184"/>
      <c r="B133" s="184"/>
      <c r="C133" s="119"/>
      <c r="D133" s="119"/>
      <c r="E133" s="118"/>
      <c r="F133" s="87"/>
      <c r="G133" s="87"/>
      <c r="H133" s="119"/>
      <c r="I133" s="87"/>
      <c r="J133" s="87"/>
      <c r="K133" s="87"/>
      <c r="L133" s="87"/>
      <c r="M133" s="87"/>
    </row>
    <row r="134" spans="1:243" s="34" customFormat="1" ht="8.1" customHeight="1" x14ac:dyDescent="0.2">
      <c r="A134" s="178"/>
      <c r="B134" s="178"/>
      <c r="C134" s="175" t="s">
        <v>419</v>
      </c>
      <c r="D134" s="175"/>
      <c r="E134" s="180" t="s">
        <v>148</v>
      </c>
      <c r="F134" s="146" t="s">
        <v>240</v>
      </c>
      <c r="G134" s="146" t="s">
        <v>75</v>
      </c>
      <c r="H134" s="175" t="s">
        <v>433</v>
      </c>
      <c r="I134" s="146" t="s">
        <v>75</v>
      </c>
      <c r="J134" s="87" t="s">
        <v>75</v>
      </c>
      <c r="K134" s="146">
        <f>K99+'Каркасы и двери'!G68</f>
        <v>52</v>
      </c>
      <c r="L134" s="146">
        <f>L99+'Каркасы и двери'!H68</f>
        <v>0.1027</v>
      </c>
      <c r="M134" s="146">
        <f>'Каркасы и двери'!J27+'Каркасы и двери'!J52+'Каркасы и двери'!J70</f>
        <v>9711.5899999999983</v>
      </c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</row>
    <row r="135" spans="1:243" s="34" customFormat="1" ht="8.1" customHeight="1" x14ac:dyDescent="0.2">
      <c r="A135" s="178"/>
      <c r="B135" s="178"/>
      <c r="C135" s="175"/>
      <c r="D135" s="175"/>
      <c r="E135" s="180"/>
      <c r="F135" s="146"/>
      <c r="G135" s="146"/>
      <c r="H135" s="175"/>
      <c r="I135" s="146"/>
      <c r="J135" s="87"/>
      <c r="K135" s="146"/>
      <c r="L135" s="146"/>
      <c r="M135" s="146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</row>
    <row r="136" spans="1:243" s="34" customFormat="1" ht="8.1" customHeight="1" x14ac:dyDescent="0.2">
      <c r="A136" s="178"/>
      <c r="B136" s="178"/>
      <c r="C136" s="175"/>
      <c r="D136" s="175"/>
      <c r="E136" s="180"/>
      <c r="F136" s="146"/>
      <c r="G136" s="146"/>
      <c r="H136" s="175"/>
      <c r="I136" s="146"/>
      <c r="J136" s="87"/>
      <c r="K136" s="146"/>
      <c r="L136" s="146"/>
      <c r="M136" s="146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</row>
    <row r="137" spans="1:243" s="34" customFormat="1" ht="8.1" customHeight="1" x14ac:dyDescent="0.2">
      <c r="A137" s="178"/>
      <c r="B137" s="178"/>
      <c r="C137" s="175" t="s">
        <v>478</v>
      </c>
      <c r="D137" s="175"/>
      <c r="E137" s="176" t="s">
        <v>241</v>
      </c>
      <c r="F137" s="146"/>
      <c r="G137" s="146"/>
      <c r="H137" s="175"/>
      <c r="I137" s="146"/>
      <c r="J137" s="87"/>
      <c r="K137" s="146"/>
      <c r="L137" s="146"/>
      <c r="M137" s="146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</row>
    <row r="138" spans="1:243" s="34" customFormat="1" ht="8.1" customHeight="1" x14ac:dyDescent="0.2">
      <c r="A138" s="178"/>
      <c r="B138" s="178"/>
      <c r="C138" s="175"/>
      <c r="D138" s="175"/>
      <c r="E138" s="176"/>
      <c r="F138" s="146"/>
      <c r="G138" s="146"/>
      <c r="H138" s="175"/>
      <c r="I138" s="146"/>
      <c r="J138" s="87"/>
      <c r="K138" s="146"/>
      <c r="L138" s="146"/>
      <c r="M138" s="146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</row>
    <row r="139" spans="1:243" ht="8.1" customHeight="1" x14ac:dyDescent="0.2">
      <c r="A139" s="184"/>
      <c r="B139" s="184"/>
      <c r="C139" s="119" t="s">
        <v>254</v>
      </c>
      <c r="D139" s="119"/>
      <c r="E139" s="90" t="s">
        <v>148</v>
      </c>
      <c r="F139" s="87" t="s">
        <v>255</v>
      </c>
      <c r="G139" s="87" t="s">
        <v>75</v>
      </c>
      <c r="H139" s="119" t="s">
        <v>75</v>
      </c>
      <c r="I139" s="87" t="s">
        <v>75</v>
      </c>
      <c r="J139" s="87" t="s">
        <v>75</v>
      </c>
      <c r="K139" s="87">
        <f>K99+'Каркасы и двери'!G52+2</f>
        <v>51</v>
      </c>
      <c r="L139" s="87">
        <f>L99+'Каркасы и двери'!H52</f>
        <v>9.5399999999999999E-2</v>
      </c>
      <c r="M139" s="87">
        <f>M99+'Каркасы и двери'!J52</f>
        <v>7501.7599999999984</v>
      </c>
    </row>
    <row r="140" spans="1:243" ht="8.1" customHeight="1" x14ac:dyDescent="0.2">
      <c r="A140" s="184"/>
      <c r="B140" s="184"/>
      <c r="C140" s="119"/>
      <c r="D140" s="119"/>
      <c r="E140" s="90"/>
      <c r="F140" s="87"/>
      <c r="G140" s="87"/>
      <c r="H140" s="119"/>
      <c r="I140" s="87"/>
      <c r="J140" s="87"/>
      <c r="K140" s="87"/>
      <c r="L140" s="87"/>
      <c r="M140" s="87"/>
    </row>
    <row r="141" spans="1:243" ht="8.1" customHeight="1" x14ac:dyDescent="0.2">
      <c r="A141" s="184"/>
      <c r="B141" s="184"/>
      <c r="C141" s="119"/>
      <c r="D141" s="119"/>
      <c r="E141" s="90"/>
      <c r="F141" s="87"/>
      <c r="G141" s="87"/>
      <c r="H141" s="119"/>
      <c r="I141" s="87"/>
      <c r="J141" s="87"/>
      <c r="K141" s="87"/>
      <c r="L141" s="87"/>
      <c r="M141" s="87"/>
    </row>
    <row r="142" spans="1:243" ht="8.1" customHeight="1" x14ac:dyDescent="0.2">
      <c r="A142" s="184"/>
      <c r="B142" s="184"/>
      <c r="C142" s="119" t="s">
        <v>478</v>
      </c>
      <c r="D142" s="119"/>
      <c r="E142" s="118" t="s">
        <v>241</v>
      </c>
      <c r="F142" s="87"/>
      <c r="G142" s="87"/>
      <c r="H142" s="119"/>
      <c r="I142" s="87"/>
      <c r="J142" s="87"/>
      <c r="K142" s="87"/>
      <c r="L142" s="87"/>
      <c r="M142" s="87"/>
    </row>
    <row r="143" spans="1:243" ht="8.1" customHeight="1" x14ac:dyDescent="0.2">
      <c r="A143" s="184"/>
      <c r="B143" s="184"/>
      <c r="C143" s="119"/>
      <c r="D143" s="119"/>
      <c r="E143" s="118"/>
      <c r="F143" s="87"/>
      <c r="G143" s="87"/>
      <c r="H143" s="119"/>
      <c r="I143" s="87"/>
      <c r="J143" s="87"/>
      <c r="K143" s="87"/>
      <c r="L143" s="87"/>
      <c r="M143" s="87"/>
    </row>
    <row r="144" spans="1:243" ht="8.1" customHeight="1" x14ac:dyDescent="0.2">
      <c r="A144" s="190"/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</row>
    <row r="145" spans="1:13" ht="11.25" customHeight="1" x14ac:dyDescent="0.2">
      <c r="A145" s="84" t="s">
        <v>6</v>
      </c>
      <c r="B145" s="84"/>
      <c r="C145" s="84" t="s">
        <v>7</v>
      </c>
      <c r="D145" s="84"/>
      <c r="E145" s="135" t="s">
        <v>197</v>
      </c>
      <c r="F145" s="135"/>
      <c r="G145" s="135"/>
      <c r="H145" s="135"/>
      <c r="I145" s="135"/>
      <c r="J145" s="135"/>
      <c r="K145" s="135"/>
      <c r="L145" s="135"/>
      <c r="M145" s="135"/>
    </row>
    <row r="146" spans="1:13" ht="13.5" customHeight="1" x14ac:dyDescent="0.2">
      <c r="A146" s="84"/>
      <c r="B146" s="84"/>
      <c r="C146" s="84"/>
      <c r="D146" s="84"/>
      <c r="E146" s="14" t="s">
        <v>256</v>
      </c>
      <c r="F146" s="14" t="s">
        <v>68</v>
      </c>
      <c r="G146" s="14" t="s">
        <v>198</v>
      </c>
      <c r="H146" s="30" t="s">
        <v>69</v>
      </c>
      <c r="I146" s="14" t="s">
        <v>199</v>
      </c>
      <c r="J146" s="14" t="s">
        <v>200</v>
      </c>
      <c r="K146" s="14" t="s">
        <v>201</v>
      </c>
      <c r="L146" s="14" t="s">
        <v>202</v>
      </c>
      <c r="M146" s="14" t="s">
        <v>70</v>
      </c>
    </row>
    <row r="147" spans="1:13" ht="8.1" customHeight="1" x14ac:dyDescent="0.2">
      <c r="A147" s="184"/>
      <c r="B147" s="184"/>
      <c r="C147" s="119" t="s">
        <v>257</v>
      </c>
      <c r="D147" s="119"/>
      <c r="E147" s="90" t="s">
        <v>148</v>
      </c>
      <c r="F147" s="87" t="s">
        <v>249</v>
      </c>
      <c r="G147" s="87" t="s">
        <v>75</v>
      </c>
      <c r="H147" s="119" t="s">
        <v>75</v>
      </c>
      <c r="I147" s="87" t="s">
        <v>75</v>
      </c>
      <c r="J147" s="87" t="s">
        <v>75</v>
      </c>
      <c r="K147" s="87">
        <f>'Каркасы и двери'!G50+'Каркасы и двери'!G27</f>
        <v>48</v>
      </c>
      <c r="L147" s="87">
        <f>'Каркасы и двери'!H27+'Каркасы и двери'!H50</f>
        <v>9.6200000000000008E-2</v>
      </c>
      <c r="M147" s="87">
        <f>'Каркасы и двери'!J50+'Каркасы и двери'!J27</f>
        <v>6376.0199999999995</v>
      </c>
    </row>
    <row r="148" spans="1:13" ht="8.1" customHeight="1" x14ac:dyDescent="0.2">
      <c r="A148" s="184"/>
      <c r="B148" s="184"/>
      <c r="C148" s="119"/>
      <c r="D148" s="119"/>
      <c r="E148" s="90"/>
      <c r="F148" s="87"/>
      <c r="G148" s="87"/>
      <c r="H148" s="119"/>
      <c r="I148" s="87"/>
      <c r="J148" s="87"/>
      <c r="K148" s="87"/>
      <c r="L148" s="87"/>
      <c r="M148" s="87"/>
    </row>
    <row r="149" spans="1:13" ht="8.1" customHeight="1" x14ac:dyDescent="0.2">
      <c r="A149" s="184"/>
      <c r="B149" s="184"/>
      <c r="C149" s="119"/>
      <c r="D149" s="119"/>
      <c r="E149" s="90"/>
      <c r="F149" s="87"/>
      <c r="G149" s="87"/>
      <c r="H149" s="119"/>
      <c r="I149" s="87"/>
      <c r="J149" s="87"/>
      <c r="K149" s="87"/>
      <c r="L149" s="87"/>
      <c r="M149" s="87"/>
    </row>
    <row r="150" spans="1:13" ht="8.1" customHeight="1" x14ac:dyDescent="0.2">
      <c r="A150" s="184"/>
      <c r="B150" s="184"/>
      <c r="C150" s="119" t="s">
        <v>478</v>
      </c>
      <c r="D150" s="119"/>
      <c r="E150" s="118" t="s">
        <v>241</v>
      </c>
      <c r="F150" s="87"/>
      <c r="G150" s="87"/>
      <c r="H150" s="119"/>
      <c r="I150" s="87"/>
      <c r="J150" s="87"/>
      <c r="K150" s="87"/>
      <c r="L150" s="87"/>
      <c r="M150" s="87"/>
    </row>
    <row r="151" spans="1:13" ht="8.1" customHeight="1" x14ac:dyDescent="0.2">
      <c r="A151" s="184"/>
      <c r="B151" s="184"/>
      <c r="C151" s="119"/>
      <c r="D151" s="119"/>
      <c r="E151" s="118"/>
      <c r="F151" s="87"/>
      <c r="G151" s="87"/>
      <c r="H151" s="119"/>
      <c r="I151" s="87"/>
      <c r="J151" s="87"/>
      <c r="K151" s="87"/>
      <c r="L151" s="87"/>
      <c r="M151" s="87"/>
    </row>
    <row r="152" spans="1:13" ht="8.1" customHeight="1" x14ac:dyDescent="0.2">
      <c r="A152" s="184"/>
      <c r="B152" s="184"/>
      <c r="C152" s="119" t="s">
        <v>258</v>
      </c>
      <c r="D152" s="119"/>
      <c r="E152" s="90" t="s">
        <v>148</v>
      </c>
      <c r="F152" s="87" t="s">
        <v>249</v>
      </c>
      <c r="G152" s="87" t="s">
        <v>251</v>
      </c>
      <c r="H152" s="119" t="s">
        <v>75</v>
      </c>
      <c r="I152" s="87" t="s">
        <v>244</v>
      </c>
      <c r="J152" s="87" t="s">
        <v>75</v>
      </c>
      <c r="K152" s="87">
        <f>K147+'Каркасы и двери'!G77</f>
        <v>51</v>
      </c>
      <c r="L152" s="87">
        <f>L147+'Каркасы и двери'!H77</f>
        <v>9.920000000000001E-2</v>
      </c>
      <c r="M152" s="87">
        <f>M147+'Каркасы и двери'!J77+'Каркасы и двери'!J79</f>
        <v>7821.869999999999</v>
      </c>
    </row>
    <row r="153" spans="1:13" ht="8.1" customHeight="1" x14ac:dyDescent="0.2">
      <c r="A153" s="184"/>
      <c r="B153" s="184"/>
      <c r="C153" s="119"/>
      <c r="D153" s="119"/>
      <c r="E153" s="90"/>
      <c r="F153" s="87"/>
      <c r="G153" s="87"/>
      <c r="H153" s="119"/>
      <c r="I153" s="87"/>
      <c r="J153" s="87"/>
      <c r="K153" s="87"/>
      <c r="L153" s="87"/>
      <c r="M153" s="87"/>
    </row>
    <row r="154" spans="1:13" ht="8.1" customHeight="1" x14ac:dyDescent="0.2">
      <c r="A154" s="184"/>
      <c r="B154" s="184"/>
      <c r="C154" s="119"/>
      <c r="D154" s="119"/>
      <c r="E154" s="90"/>
      <c r="F154" s="87"/>
      <c r="G154" s="87"/>
      <c r="H154" s="119"/>
      <c r="I154" s="87"/>
      <c r="J154" s="87"/>
      <c r="K154" s="87"/>
      <c r="L154" s="87"/>
      <c r="M154" s="87"/>
    </row>
    <row r="155" spans="1:13" ht="8.1" customHeight="1" x14ac:dyDescent="0.2">
      <c r="A155" s="184"/>
      <c r="B155" s="184"/>
      <c r="C155" s="119" t="s">
        <v>478</v>
      </c>
      <c r="D155" s="119"/>
      <c r="E155" s="118" t="s">
        <v>241</v>
      </c>
      <c r="F155" s="87"/>
      <c r="G155" s="87"/>
      <c r="H155" s="119"/>
      <c r="I155" s="87"/>
      <c r="J155" s="87"/>
      <c r="K155" s="87"/>
      <c r="L155" s="87"/>
      <c r="M155" s="87"/>
    </row>
    <row r="156" spans="1:13" ht="8.1" customHeight="1" x14ac:dyDescent="0.2">
      <c r="A156" s="184"/>
      <c r="B156" s="184"/>
      <c r="C156" s="119"/>
      <c r="D156" s="119"/>
      <c r="E156" s="118"/>
      <c r="F156" s="87"/>
      <c r="G156" s="87"/>
      <c r="H156" s="119"/>
      <c r="I156" s="87"/>
      <c r="J156" s="87"/>
      <c r="K156" s="87"/>
      <c r="L156" s="87"/>
      <c r="M156" s="87"/>
    </row>
    <row r="157" spans="1:13" ht="8.1" customHeight="1" x14ac:dyDescent="0.2">
      <c r="A157" s="184"/>
      <c r="B157" s="184"/>
      <c r="C157" s="119" t="s">
        <v>259</v>
      </c>
      <c r="D157" s="119"/>
      <c r="E157" s="90" t="s">
        <v>148</v>
      </c>
      <c r="F157" s="87" t="s">
        <v>249</v>
      </c>
      <c r="G157" s="87" t="s">
        <v>75</v>
      </c>
      <c r="H157" s="119" t="s">
        <v>253</v>
      </c>
      <c r="I157" s="87" t="s">
        <v>75</v>
      </c>
      <c r="J157" s="87" t="s">
        <v>75</v>
      </c>
      <c r="K157" s="87">
        <f>K147+'Каркасы и двери'!G68</f>
        <v>56</v>
      </c>
      <c r="L157" s="87">
        <f>L147+'Каркасы и двери'!H68</f>
        <v>0.10920000000000001</v>
      </c>
      <c r="M157" s="146">
        <f>M147+'Каркасы и двери'!J59</f>
        <v>9502.15</v>
      </c>
    </row>
    <row r="158" spans="1:13" ht="8.1" customHeight="1" x14ac:dyDescent="0.2">
      <c r="A158" s="184"/>
      <c r="B158" s="184"/>
      <c r="C158" s="119"/>
      <c r="D158" s="119"/>
      <c r="E158" s="90"/>
      <c r="F158" s="87"/>
      <c r="G158" s="87"/>
      <c r="H158" s="119"/>
      <c r="I158" s="87"/>
      <c r="J158" s="87"/>
      <c r="K158" s="87"/>
      <c r="L158" s="87"/>
      <c r="M158" s="146"/>
    </row>
    <row r="159" spans="1:13" ht="8.1" customHeight="1" x14ac:dyDescent="0.2">
      <c r="A159" s="184"/>
      <c r="B159" s="184"/>
      <c r="C159" s="119"/>
      <c r="D159" s="119"/>
      <c r="E159" s="90"/>
      <c r="F159" s="87"/>
      <c r="G159" s="87"/>
      <c r="H159" s="119"/>
      <c r="I159" s="87"/>
      <c r="J159" s="87"/>
      <c r="K159" s="87"/>
      <c r="L159" s="87"/>
      <c r="M159" s="146"/>
    </row>
    <row r="160" spans="1:13" ht="8.1" customHeight="1" x14ac:dyDescent="0.2">
      <c r="A160" s="184"/>
      <c r="B160" s="184"/>
      <c r="C160" s="119" t="s">
        <v>478</v>
      </c>
      <c r="D160" s="119"/>
      <c r="E160" s="118" t="s">
        <v>241</v>
      </c>
      <c r="F160" s="87"/>
      <c r="G160" s="87"/>
      <c r="H160" s="119"/>
      <c r="I160" s="87"/>
      <c r="J160" s="87"/>
      <c r="K160" s="87"/>
      <c r="L160" s="87"/>
      <c r="M160" s="146"/>
    </row>
    <row r="161" spans="1:243" ht="8.1" customHeight="1" x14ac:dyDescent="0.2">
      <c r="A161" s="184"/>
      <c r="B161" s="184"/>
      <c r="C161" s="119"/>
      <c r="D161" s="119"/>
      <c r="E161" s="118"/>
      <c r="F161" s="87"/>
      <c r="G161" s="87"/>
      <c r="H161" s="119"/>
      <c r="I161" s="87"/>
      <c r="J161" s="87"/>
      <c r="K161" s="87"/>
      <c r="L161" s="87"/>
      <c r="M161" s="146"/>
    </row>
    <row r="162" spans="1:243" s="34" customFormat="1" ht="8.1" customHeight="1" x14ac:dyDescent="0.2">
      <c r="A162" s="178"/>
      <c r="B162" s="178"/>
      <c r="C162" s="175" t="s">
        <v>420</v>
      </c>
      <c r="D162" s="175"/>
      <c r="E162" s="180" t="s">
        <v>148</v>
      </c>
      <c r="F162" s="146" t="s">
        <v>249</v>
      </c>
      <c r="G162" s="146" t="s">
        <v>75</v>
      </c>
      <c r="H162" s="175" t="s">
        <v>434</v>
      </c>
      <c r="I162" s="146" t="s">
        <v>75</v>
      </c>
      <c r="J162" s="87" t="s">
        <v>75</v>
      </c>
      <c r="K162" s="146">
        <f>K147+'Каркасы и двери'!G68</f>
        <v>56</v>
      </c>
      <c r="L162" s="146">
        <f>L147+'Каркасы и двери'!H68</f>
        <v>0.10920000000000001</v>
      </c>
      <c r="M162" s="146">
        <f>M147+'Каркасы и двери'!J70</f>
        <v>9961.49</v>
      </c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</row>
    <row r="163" spans="1:243" s="34" customFormat="1" ht="8.1" customHeight="1" x14ac:dyDescent="0.2">
      <c r="A163" s="178"/>
      <c r="B163" s="178"/>
      <c r="C163" s="175"/>
      <c r="D163" s="175"/>
      <c r="E163" s="180"/>
      <c r="F163" s="146"/>
      <c r="G163" s="146"/>
      <c r="H163" s="175"/>
      <c r="I163" s="146"/>
      <c r="J163" s="87"/>
      <c r="K163" s="146"/>
      <c r="L163" s="146"/>
      <c r="M163" s="146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</row>
    <row r="164" spans="1:243" s="34" customFormat="1" ht="8.1" customHeight="1" x14ac:dyDescent="0.2">
      <c r="A164" s="178"/>
      <c r="B164" s="178"/>
      <c r="C164" s="175"/>
      <c r="D164" s="175"/>
      <c r="E164" s="180"/>
      <c r="F164" s="146"/>
      <c r="G164" s="146"/>
      <c r="H164" s="175"/>
      <c r="I164" s="146"/>
      <c r="J164" s="87"/>
      <c r="K164" s="146"/>
      <c r="L164" s="146"/>
      <c r="M164" s="146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</row>
    <row r="165" spans="1:243" s="34" customFormat="1" ht="8.1" customHeight="1" x14ac:dyDescent="0.2">
      <c r="A165" s="178"/>
      <c r="B165" s="178"/>
      <c r="C165" s="175" t="s">
        <v>478</v>
      </c>
      <c r="D165" s="175"/>
      <c r="E165" s="176" t="s">
        <v>241</v>
      </c>
      <c r="F165" s="146"/>
      <c r="G165" s="146"/>
      <c r="H165" s="175"/>
      <c r="I165" s="146"/>
      <c r="J165" s="87"/>
      <c r="K165" s="146"/>
      <c r="L165" s="146"/>
      <c r="M165" s="146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</row>
    <row r="166" spans="1:243" s="34" customFormat="1" ht="8.1" customHeight="1" x14ac:dyDescent="0.2">
      <c r="A166" s="178"/>
      <c r="B166" s="178"/>
      <c r="C166" s="175"/>
      <c r="D166" s="175"/>
      <c r="E166" s="176"/>
      <c r="F166" s="146"/>
      <c r="G166" s="146"/>
      <c r="H166" s="175"/>
      <c r="I166" s="146"/>
      <c r="J166" s="87"/>
      <c r="K166" s="146"/>
      <c r="L166" s="146"/>
      <c r="M166" s="146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</row>
    <row r="167" spans="1:243" ht="8.1" customHeight="1" x14ac:dyDescent="0.2">
      <c r="A167" s="184"/>
      <c r="B167" s="184"/>
      <c r="C167" s="119" t="s">
        <v>260</v>
      </c>
      <c r="D167" s="119"/>
      <c r="E167" s="90" t="s">
        <v>148</v>
      </c>
      <c r="F167" s="19"/>
      <c r="G167" s="87" t="s">
        <v>75</v>
      </c>
      <c r="H167" s="119" t="s">
        <v>75</v>
      </c>
      <c r="I167" s="87" t="s">
        <v>75</v>
      </c>
      <c r="J167" s="87" t="s">
        <v>75</v>
      </c>
      <c r="K167" s="87">
        <f>K147+'Каркасы и двери'!G52</f>
        <v>53</v>
      </c>
      <c r="L167" s="87">
        <f>L147+'Каркасы и двери'!H52</f>
        <v>0.1019</v>
      </c>
      <c r="M167" s="87">
        <f>M147+'Каркасы и двери'!J52</f>
        <v>7751.66</v>
      </c>
    </row>
    <row r="168" spans="1:243" ht="8.1" customHeight="1" x14ac:dyDescent="0.2">
      <c r="A168" s="184"/>
      <c r="B168" s="184"/>
      <c r="C168" s="119"/>
      <c r="D168" s="119"/>
      <c r="E168" s="90"/>
      <c r="F168" s="19" t="s">
        <v>248</v>
      </c>
      <c r="G168" s="87"/>
      <c r="H168" s="119"/>
      <c r="I168" s="87"/>
      <c r="J168" s="87"/>
      <c r="K168" s="87"/>
      <c r="L168" s="87"/>
      <c r="M168" s="87"/>
    </row>
    <row r="169" spans="1:243" ht="8.1" customHeight="1" x14ac:dyDescent="0.2">
      <c r="A169" s="184"/>
      <c r="B169" s="184"/>
      <c r="C169" s="119"/>
      <c r="D169" s="119"/>
      <c r="E169" s="90"/>
      <c r="F169" s="19" t="s">
        <v>249</v>
      </c>
      <c r="G169" s="87"/>
      <c r="H169" s="119"/>
      <c r="I169" s="87"/>
      <c r="J169" s="87"/>
      <c r="K169" s="87"/>
      <c r="L169" s="87"/>
      <c r="M169" s="87"/>
    </row>
    <row r="170" spans="1:243" ht="8.1" customHeight="1" x14ac:dyDescent="0.2">
      <c r="A170" s="184"/>
      <c r="B170" s="184"/>
      <c r="C170" s="119" t="s">
        <v>478</v>
      </c>
      <c r="D170" s="119"/>
      <c r="E170" s="118" t="s">
        <v>241</v>
      </c>
      <c r="F170" s="87"/>
      <c r="G170" s="87"/>
      <c r="H170" s="119"/>
      <c r="I170" s="87"/>
      <c r="J170" s="87"/>
      <c r="K170" s="87"/>
      <c r="L170" s="87"/>
      <c r="M170" s="87"/>
    </row>
    <row r="171" spans="1:243" ht="8.1" customHeight="1" x14ac:dyDescent="0.2">
      <c r="A171" s="184"/>
      <c r="B171" s="184"/>
      <c r="C171" s="119"/>
      <c r="D171" s="119"/>
      <c r="E171" s="118"/>
      <c r="F171" s="118"/>
      <c r="G171" s="87"/>
      <c r="H171" s="119"/>
      <c r="I171" s="87"/>
      <c r="J171" s="87"/>
      <c r="K171" s="87"/>
      <c r="L171" s="87"/>
      <c r="M171" s="87"/>
    </row>
    <row r="172" spans="1:243" ht="8.1" customHeight="1" x14ac:dyDescent="0.2">
      <c r="A172" s="184"/>
      <c r="B172" s="184"/>
      <c r="C172" s="119" t="s">
        <v>261</v>
      </c>
      <c r="D172" s="119"/>
      <c r="E172" s="90" t="s">
        <v>148</v>
      </c>
      <c r="F172" s="87" t="s">
        <v>262</v>
      </c>
      <c r="G172" s="87" t="s">
        <v>75</v>
      </c>
      <c r="H172" s="119" t="s">
        <v>75</v>
      </c>
      <c r="I172" s="87" t="s">
        <v>75</v>
      </c>
      <c r="J172" s="87" t="s">
        <v>75</v>
      </c>
      <c r="K172" s="87">
        <f>'Каркасы и двери'!G48+'Каркасы и двери'!G27</f>
        <v>50</v>
      </c>
      <c r="L172" s="87">
        <f>'Каркасы и двери'!H27+'Каркасы и двери'!H48</f>
        <v>9.8100000000000007E-2</v>
      </c>
      <c r="M172" s="87">
        <f>'Каркасы и двери'!J48+'Каркасы и двери'!J27</f>
        <v>6875.82</v>
      </c>
    </row>
    <row r="173" spans="1:243" ht="8.1" customHeight="1" x14ac:dyDescent="0.2">
      <c r="A173" s="184"/>
      <c r="B173" s="184"/>
      <c r="C173" s="119"/>
      <c r="D173" s="119"/>
      <c r="E173" s="90"/>
      <c r="F173" s="87"/>
      <c r="G173" s="87"/>
      <c r="H173" s="119"/>
      <c r="I173" s="87"/>
      <c r="J173" s="87"/>
      <c r="K173" s="87"/>
      <c r="L173" s="87"/>
      <c r="M173" s="87"/>
    </row>
    <row r="174" spans="1:243" ht="8.1" customHeight="1" x14ac:dyDescent="0.2">
      <c r="A174" s="184"/>
      <c r="B174" s="184"/>
      <c r="C174" s="119"/>
      <c r="D174" s="119"/>
      <c r="E174" s="90"/>
      <c r="F174" s="87"/>
      <c r="G174" s="87"/>
      <c r="H174" s="119"/>
      <c r="I174" s="87"/>
      <c r="J174" s="87"/>
      <c r="K174" s="87"/>
      <c r="L174" s="87"/>
      <c r="M174" s="87"/>
    </row>
    <row r="175" spans="1:243" ht="8.1" customHeight="1" x14ac:dyDescent="0.2">
      <c r="A175" s="184"/>
      <c r="B175" s="184"/>
      <c r="C175" s="119" t="s">
        <v>478</v>
      </c>
      <c r="D175" s="119"/>
      <c r="E175" s="118" t="s">
        <v>241</v>
      </c>
      <c r="F175" s="87"/>
      <c r="G175" s="87"/>
      <c r="H175" s="119"/>
      <c r="I175" s="87"/>
      <c r="J175" s="87"/>
      <c r="K175" s="87"/>
      <c r="L175" s="87"/>
      <c r="M175" s="87"/>
    </row>
    <row r="176" spans="1:243" ht="8.1" customHeight="1" x14ac:dyDescent="0.2">
      <c r="A176" s="184"/>
      <c r="B176" s="184"/>
      <c r="C176" s="119"/>
      <c r="D176" s="119"/>
      <c r="E176" s="118"/>
      <c r="F176" s="87"/>
      <c r="G176" s="87"/>
      <c r="H176" s="119"/>
      <c r="I176" s="87"/>
      <c r="J176" s="87"/>
      <c r="K176" s="87"/>
      <c r="L176" s="87"/>
      <c r="M176" s="87"/>
    </row>
    <row r="177" spans="1:243" ht="8.1" customHeight="1" x14ac:dyDescent="0.2">
      <c r="A177" s="184"/>
      <c r="B177" s="184"/>
      <c r="C177" s="119" t="s">
        <v>263</v>
      </c>
      <c r="D177" s="119"/>
      <c r="E177" s="90" t="s">
        <v>148</v>
      </c>
      <c r="F177" s="87" t="s">
        <v>75</v>
      </c>
      <c r="G177" s="87" t="s">
        <v>75</v>
      </c>
      <c r="H177" s="119" t="s">
        <v>264</v>
      </c>
      <c r="I177" s="87" t="s">
        <v>75</v>
      </c>
      <c r="J177" s="87" t="s">
        <v>75</v>
      </c>
      <c r="K177" s="87">
        <f>'Каркасы и двери'!G64+'Каркасы и двери'!G27</f>
        <v>49</v>
      </c>
      <c r="L177" s="87">
        <f>'Каркасы и двери'!H27+'Каркасы и двери'!H64</f>
        <v>0.10100000000000001</v>
      </c>
      <c r="M177" s="87">
        <f>'Каркасы и двери'!J55+'Каркасы и двери'!J27</f>
        <v>9376.0099999999984</v>
      </c>
    </row>
    <row r="178" spans="1:243" ht="8.1" customHeight="1" x14ac:dyDescent="0.2">
      <c r="A178" s="184"/>
      <c r="B178" s="184"/>
      <c r="C178" s="119"/>
      <c r="D178" s="119"/>
      <c r="E178" s="90"/>
      <c r="F178" s="87"/>
      <c r="G178" s="87"/>
      <c r="H178" s="119"/>
      <c r="I178" s="87"/>
      <c r="J178" s="87"/>
      <c r="K178" s="87"/>
      <c r="L178" s="87"/>
      <c r="M178" s="87"/>
    </row>
    <row r="179" spans="1:243" ht="8.1" customHeight="1" x14ac:dyDescent="0.2">
      <c r="A179" s="184"/>
      <c r="B179" s="184"/>
      <c r="C179" s="119"/>
      <c r="D179" s="119"/>
      <c r="E179" s="90"/>
      <c r="F179" s="87"/>
      <c r="G179" s="87"/>
      <c r="H179" s="119"/>
      <c r="I179" s="87"/>
      <c r="J179" s="87"/>
      <c r="K179" s="87"/>
      <c r="L179" s="87"/>
      <c r="M179" s="87"/>
    </row>
    <row r="180" spans="1:243" ht="8.1" customHeight="1" x14ac:dyDescent="0.2">
      <c r="A180" s="184"/>
      <c r="B180" s="184"/>
      <c r="C180" s="119" t="s">
        <v>478</v>
      </c>
      <c r="D180" s="119"/>
      <c r="E180" s="118" t="s">
        <v>241</v>
      </c>
      <c r="F180" s="87"/>
      <c r="G180" s="87"/>
      <c r="H180" s="119"/>
      <c r="I180" s="87"/>
      <c r="J180" s="87"/>
      <c r="K180" s="87"/>
      <c r="L180" s="87"/>
      <c r="M180" s="87"/>
    </row>
    <row r="181" spans="1:243" ht="8.1" customHeight="1" x14ac:dyDescent="0.2">
      <c r="A181" s="184"/>
      <c r="B181" s="184"/>
      <c r="C181" s="119"/>
      <c r="D181" s="119"/>
      <c r="E181" s="118"/>
      <c r="F181" s="87"/>
      <c r="G181" s="87"/>
      <c r="H181" s="119"/>
      <c r="I181" s="87"/>
      <c r="J181" s="87"/>
      <c r="K181" s="87"/>
      <c r="L181" s="87"/>
      <c r="M181" s="87"/>
    </row>
    <row r="182" spans="1:243" s="34" customFormat="1" ht="8.1" customHeight="1" x14ac:dyDescent="0.2">
      <c r="A182" s="178"/>
      <c r="B182" s="178"/>
      <c r="C182" s="175" t="s">
        <v>421</v>
      </c>
      <c r="D182" s="175"/>
      <c r="E182" s="180" t="s">
        <v>148</v>
      </c>
      <c r="F182" s="146" t="s">
        <v>75</v>
      </c>
      <c r="G182" s="146" t="s">
        <v>75</v>
      </c>
      <c r="H182" s="175" t="s">
        <v>435</v>
      </c>
      <c r="I182" s="146" t="s">
        <v>75</v>
      </c>
      <c r="J182" s="87" t="s">
        <v>75</v>
      </c>
      <c r="K182" s="146">
        <f>'Каркасы и двери'!G64+'Каркасы и двери'!G27</f>
        <v>49</v>
      </c>
      <c r="L182" s="146">
        <f>'Каркасы и двери'!H27+'Каркасы и двери'!H64</f>
        <v>0.10100000000000001</v>
      </c>
      <c r="M182" s="146">
        <f>'Каркасы и двери'!J62+'Каркасы и двери'!J27</f>
        <v>10363.709999999999</v>
      </c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</row>
    <row r="183" spans="1:243" s="34" customFormat="1" ht="8.1" customHeight="1" x14ac:dyDescent="0.2">
      <c r="A183" s="178"/>
      <c r="B183" s="178"/>
      <c r="C183" s="175"/>
      <c r="D183" s="175"/>
      <c r="E183" s="180"/>
      <c r="F183" s="146"/>
      <c r="G183" s="146"/>
      <c r="H183" s="175"/>
      <c r="I183" s="146"/>
      <c r="J183" s="87"/>
      <c r="K183" s="146"/>
      <c r="L183" s="146"/>
      <c r="M183" s="146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</row>
    <row r="184" spans="1:243" s="34" customFormat="1" ht="8.1" customHeight="1" x14ac:dyDescent="0.2">
      <c r="A184" s="178"/>
      <c r="B184" s="178"/>
      <c r="C184" s="175"/>
      <c r="D184" s="175"/>
      <c r="E184" s="180"/>
      <c r="F184" s="146"/>
      <c r="G184" s="146"/>
      <c r="H184" s="175"/>
      <c r="I184" s="146"/>
      <c r="J184" s="87"/>
      <c r="K184" s="146"/>
      <c r="L184" s="146"/>
      <c r="M184" s="146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</row>
    <row r="185" spans="1:243" s="34" customFormat="1" ht="8.1" customHeight="1" x14ac:dyDescent="0.2">
      <c r="A185" s="178"/>
      <c r="B185" s="178"/>
      <c r="C185" s="175" t="s">
        <v>478</v>
      </c>
      <c r="D185" s="175"/>
      <c r="E185" s="176" t="s">
        <v>241</v>
      </c>
      <c r="F185" s="146"/>
      <c r="G185" s="146"/>
      <c r="H185" s="175"/>
      <c r="I185" s="146"/>
      <c r="J185" s="87"/>
      <c r="K185" s="146"/>
      <c r="L185" s="146"/>
      <c r="M185" s="146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  <c r="HY185" s="31"/>
      <c r="HZ185" s="31"/>
      <c r="IA185" s="31"/>
      <c r="IB185" s="31"/>
      <c r="IC185" s="31"/>
      <c r="ID185" s="31"/>
      <c r="IE185" s="31"/>
      <c r="IF185" s="31"/>
      <c r="IG185" s="31"/>
      <c r="IH185" s="31"/>
      <c r="II185" s="31"/>
    </row>
    <row r="186" spans="1:243" s="34" customFormat="1" ht="8.1" customHeight="1" x14ac:dyDescent="0.2">
      <c r="A186" s="178"/>
      <c r="B186" s="178"/>
      <c r="C186" s="175"/>
      <c r="D186" s="175"/>
      <c r="E186" s="176"/>
      <c r="F186" s="146"/>
      <c r="G186" s="146"/>
      <c r="H186" s="175"/>
      <c r="I186" s="146"/>
      <c r="J186" s="87"/>
      <c r="K186" s="146"/>
      <c r="L186" s="146"/>
      <c r="M186" s="146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</row>
    <row r="187" spans="1:243" x14ac:dyDescent="0.2">
      <c r="A187" s="65" t="s">
        <v>265</v>
      </c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</row>
    <row r="188" spans="1:243" ht="8.1" customHeight="1" x14ac:dyDescent="0.2">
      <c r="A188" s="184"/>
      <c r="B188" s="184"/>
      <c r="C188" s="119" t="s">
        <v>266</v>
      </c>
      <c r="D188" s="119"/>
      <c r="E188" s="90" t="s">
        <v>267</v>
      </c>
      <c r="F188" s="1"/>
      <c r="G188" s="87" t="s">
        <v>75</v>
      </c>
      <c r="H188" s="119" t="s">
        <v>75</v>
      </c>
      <c r="I188" s="87" t="s">
        <v>75</v>
      </c>
      <c r="J188" s="87" t="s">
        <v>75</v>
      </c>
      <c r="K188" s="87">
        <f>'Каркасы и двери'!G23+'Каркасы и двери'!G52*2</f>
        <v>47</v>
      </c>
      <c r="L188" s="87">
        <f>'Каркасы и двери'!H23+'Каркасы и двери'!H52*2</f>
        <v>5.8799999999999998E-2</v>
      </c>
      <c r="M188" s="87">
        <f>'Каркасы и двери'!J23+'Каркасы и двери'!J52*2</f>
        <v>7626.7099999999991</v>
      </c>
    </row>
    <row r="189" spans="1:243" ht="8.1" customHeight="1" x14ac:dyDescent="0.2">
      <c r="A189" s="184"/>
      <c r="B189" s="184"/>
      <c r="C189" s="119"/>
      <c r="D189" s="119"/>
      <c r="E189" s="90"/>
      <c r="F189" s="1" t="s">
        <v>206</v>
      </c>
      <c r="G189" s="87"/>
      <c r="H189" s="119"/>
      <c r="I189" s="87"/>
      <c r="J189" s="87"/>
      <c r="K189" s="87"/>
      <c r="L189" s="87"/>
      <c r="M189" s="87"/>
    </row>
    <row r="190" spans="1:243" ht="8.1" customHeight="1" x14ac:dyDescent="0.2">
      <c r="A190" s="184"/>
      <c r="B190" s="184"/>
      <c r="C190" s="119"/>
      <c r="D190" s="119"/>
      <c r="E190" s="90"/>
      <c r="F190" s="1" t="s">
        <v>207</v>
      </c>
      <c r="G190" s="87"/>
      <c r="H190" s="119"/>
      <c r="I190" s="87"/>
      <c r="J190" s="87"/>
      <c r="K190" s="87"/>
      <c r="L190" s="87"/>
      <c r="M190" s="87"/>
    </row>
    <row r="191" spans="1:243" ht="8.1" customHeight="1" x14ac:dyDescent="0.2">
      <c r="A191" s="184"/>
      <c r="B191" s="184"/>
      <c r="C191" s="119" t="s">
        <v>479</v>
      </c>
      <c r="D191" s="119"/>
      <c r="E191" s="118" t="s">
        <v>208</v>
      </c>
      <c r="F191" s="119"/>
      <c r="G191" s="87"/>
      <c r="H191" s="119"/>
      <c r="I191" s="87"/>
      <c r="J191" s="87"/>
      <c r="K191" s="87"/>
      <c r="L191" s="87"/>
      <c r="M191" s="87"/>
    </row>
    <row r="192" spans="1:243" ht="8.1" customHeight="1" x14ac:dyDescent="0.2">
      <c r="A192" s="184"/>
      <c r="B192" s="184"/>
      <c r="C192" s="119"/>
      <c r="D192" s="119"/>
      <c r="E192" s="118"/>
      <c r="F192" s="119"/>
      <c r="G192" s="87"/>
      <c r="H192" s="119"/>
      <c r="I192" s="87"/>
      <c r="J192" s="87"/>
      <c r="K192" s="87"/>
      <c r="L192" s="87"/>
      <c r="M192" s="87"/>
    </row>
    <row r="193" spans="1:243" ht="8.1" customHeight="1" x14ac:dyDescent="0.2">
      <c r="A193" s="184"/>
      <c r="B193" s="184"/>
      <c r="C193" s="119" t="s">
        <v>268</v>
      </c>
      <c r="D193" s="119"/>
      <c r="E193" s="90" t="s">
        <v>267</v>
      </c>
      <c r="F193" s="87" t="s">
        <v>75</v>
      </c>
      <c r="G193" s="19"/>
      <c r="H193" s="119" t="s">
        <v>75</v>
      </c>
      <c r="I193" s="87" t="s">
        <v>210</v>
      </c>
      <c r="J193" s="87" t="s">
        <v>75</v>
      </c>
      <c r="K193" s="87">
        <f>'Каркасы и двери'!G23+'Каркасы и двери'!G77*2</f>
        <v>43</v>
      </c>
      <c r="L193" s="87">
        <f>'Каркасы и двери'!H23+'Каркасы и двери'!H52*2</f>
        <v>5.8799999999999998E-2</v>
      </c>
      <c r="M193" s="87">
        <f>'Каркасы и двери'!J23+'Каркасы и двери'!J77*2+'Каркасы и двери'!J79*2</f>
        <v>7767.1299999999992</v>
      </c>
    </row>
    <row r="194" spans="1:243" ht="8.1" customHeight="1" x14ac:dyDescent="0.2">
      <c r="A194" s="184"/>
      <c r="B194" s="184"/>
      <c r="C194" s="119"/>
      <c r="D194" s="119"/>
      <c r="E194" s="90"/>
      <c r="F194" s="87"/>
      <c r="G194" s="19" t="s">
        <v>220</v>
      </c>
      <c r="H194" s="119"/>
      <c r="I194" s="87"/>
      <c r="J194" s="87"/>
      <c r="K194" s="87"/>
      <c r="L194" s="87"/>
      <c r="M194" s="87"/>
    </row>
    <row r="195" spans="1:243" ht="8.1" customHeight="1" x14ac:dyDescent="0.2">
      <c r="A195" s="184"/>
      <c r="B195" s="184"/>
      <c r="C195" s="119"/>
      <c r="D195" s="119"/>
      <c r="E195" s="90"/>
      <c r="F195" s="87"/>
      <c r="G195" s="19" t="s">
        <v>221</v>
      </c>
      <c r="H195" s="119"/>
      <c r="I195" s="87"/>
      <c r="J195" s="87"/>
      <c r="K195" s="87"/>
      <c r="L195" s="87"/>
      <c r="M195" s="87"/>
    </row>
    <row r="196" spans="1:243" ht="8.1" customHeight="1" x14ac:dyDescent="0.2">
      <c r="A196" s="184"/>
      <c r="B196" s="184"/>
      <c r="C196" s="119" t="s">
        <v>479</v>
      </c>
      <c r="D196" s="119"/>
      <c r="E196" s="118" t="s">
        <v>208</v>
      </c>
      <c r="F196" s="87"/>
      <c r="G196" s="87"/>
      <c r="H196" s="119"/>
      <c r="I196" s="87"/>
      <c r="J196" s="87"/>
      <c r="K196" s="87"/>
      <c r="L196" s="87"/>
      <c r="M196" s="87"/>
    </row>
    <row r="197" spans="1:243" ht="8.1" customHeight="1" x14ac:dyDescent="0.2">
      <c r="A197" s="184"/>
      <c r="B197" s="184"/>
      <c r="C197" s="119"/>
      <c r="D197" s="119"/>
      <c r="E197" s="118"/>
      <c r="F197" s="87"/>
      <c r="G197" s="87"/>
      <c r="H197" s="119"/>
      <c r="I197" s="87"/>
      <c r="J197" s="87"/>
      <c r="K197" s="87"/>
      <c r="L197" s="87"/>
      <c r="M197" s="87"/>
    </row>
    <row r="198" spans="1:243" ht="8.1" customHeight="1" x14ac:dyDescent="0.2">
      <c r="A198" s="184"/>
      <c r="B198" s="184"/>
      <c r="C198" s="119" t="s">
        <v>269</v>
      </c>
      <c r="D198" s="119"/>
      <c r="E198" s="90" t="s">
        <v>267</v>
      </c>
      <c r="F198" s="87" t="s">
        <v>75</v>
      </c>
      <c r="G198" s="87" t="s">
        <v>75</v>
      </c>
      <c r="H198" s="1"/>
      <c r="I198" s="87" t="s">
        <v>75</v>
      </c>
      <c r="J198" s="87" t="s">
        <v>75</v>
      </c>
      <c r="K198" s="87">
        <f>'Каркасы и двери'!G23+'Каркасы и двери'!G68*2</f>
        <v>53</v>
      </c>
      <c r="L198" s="87">
        <f>'Каркасы и двери'!H23+'Каркасы и двери'!H52*2</f>
        <v>5.8799999999999998E-2</v>
      </c>
      <c r="M198" s="146">
        <f>'Каркасы и двери'!J23+'Каркасы и двери'!J59*2</f>
        <v>11127.689999999999</v>
      </c>
    </row>
    <row r="199" spans="1:243" ht="8.1" customHeight="1" x14ac:dyDescent="0.2">
      <c r="A199" s="184"/>
      <c r="B199" s="184"/>
      <c r="C199" s="119"/>
      <c r="D199" s="119"/>
      <c r="E199" s="90"/>
      <c r="F199" s="87"/>
      <c r="G199" s="87"/>
      <c r="H199" s="1" t="s">
        <v>223</v>
      </c>
      <c r="I199" s="87"/>
      <c r="J199" s="87"/>
      <c r="K199" s="87"/>
      <c r="L199" s="87"/>
      <c r="M199" s="146"/>
    </row>
    <row r="200" spans="1:243" ht="8.1" customHeight="1" x14ac:dyDescent="0.2">
      <c r="A200" s="184"/>
      <c r="B200" s="184"/>
      <c r="C200" s="119"/>
      <c r="D200" s="119"/>
      <c r="E200" s="90"/>
      <c r="F200" s="87"/>
      <c r="G200" s="87"/>
      <c r="H200" s="1" t="s">
        <v>224</v>
      </c>
      <c r="I200" s="87"/>
      <c r="J200" s="87"/>
      <c r="K200" s="87"/>
      <c r="L200" s="87"/>
      <c r="M200" s="146"/>
    </row>
    <row r="201" spans="1:243" ht="8.1" customHeight="1" x14ac:dyDescent="0.2">
      <c r="A201" s="184"/>
      <c r="B201" s="184"/>
      <c r="C201" s="119" t="s">
        <v>479</v>
      </c>
      <c r="D201" s="119"/>
      <c r="E201" s="118" t="s">
        <v>208</v>
      </c>
      <c r="F201" s="87"/>
      <c r="G201" s="87"/>
      <c r="H201" s="119"/>
      <c r="I201" s="87"/>
      <c r="J201" s="87"/>
      <c r="K201" s="87"/>
      <c r="L201" s="87"/>
      <c r="M201" s="146"/>
    </row>
    <row r="202" spans="1:243" ht="8.1" customHeight="1" x14ac:dyDescent="0.2">
      <c r="A202" s="184"/>
      <c r="B202" s="184"/>
      <c r="C202" s="119"/>
      <c r="D202" s="119"/>
      <c r="E202" s="118"/>
      <c r="F202" s="87"/>
      <c r="G202" s="87"/>
      <c r="H202" s="119"/>
      <c r="I202" s="87"/>
      <c r="J202" s="87"/>
      <c r="K202" s="87"/>
      <c r="L202" s="87"/>
      <c r="M202" s="146"/>
    </row>
    <row r="203" spans="1:243" s="34" customFormat="1" ht="8.1" customHeight="1" x14ac:dyDescent="0.2">
      <c r="A203" s="178"/>
      <c r="B203" s="178"/>
      <c r="C203" s="175" t="s">
        <v>422</v>
      </c>
      <c r="D203" s="175"/>
      <c r="E203" s="180" t="s">
        <v>267</v>
      </c>
      <c r="F203" s="146" t="s">
        <v>75</v>
      </c>
      <c r="G203" s="146" t="s">
        <v>75</v>
      </c>
      <c r="H203" s="187" t="s">
        <v>436</v>
      </c>
      <c r="I203" s="146" t="s">
        <v>75</v>
      </c>
      <c r="J203" s="87" t="s">
        <v>75</v>
      </c>
      <c r="K203" s="146">
        <f>'Каркасы и двери'!G23+'Каркасы и двери'!G68*2</f>
        <v>53</v>
      </c>
      <c r="L203" s="146">
        <f>'Каркасы и двери'!H23+'Каркасы и двери'!H52*2</f>
        <v>5.8799999999999998E-2</v>
      </c>
      <c r="M203" s="146">
        <f>'Каркасы и двери'!J23+'Каркасы и двери'!J70*2</f>
        <v>12046.369999999999</v>
      </c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</row>
    <row r="204" spans="1:243" s="34" customFormat="1" ht="8.1" customHeight="1" x14ac:dyDescent="0.2">
      <c r="A204" s="178"/>
      <c r="B204" s="178"/>
      <c r="C204" s="175"/>
      <c r="D204" s="175"/>
      <c r="E204" s="180"/>
      <c r="F204" s="146"/>
      <c r="G204" s="146"/>
      <c r="H204" s="188"/>
      <c r="I204" s="146"/>
      <c r="J204" s="87"/>
      <c r="K204" s="146"/>
      <c r="L204" s="146"/>
      <c r="M204" s="146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</row>
    <row r="205" spans="1:243" s="34" customFormat="1" ht="8.1" customHeight="1" x14ac:dyDescent="0.2">
      <c r="A205" s="178"/>
      <c r="B205" s="178"/>
      <c r="C205" s="175"/>
      <c r="D205" s="175"/>
      <c r="E205" s="180"/>
      <c r="F205" s="146"/>
      <c r="G205" s="146"/>
      <c r="H205" s="187" t="s">
        <v>437</v>
      </c>
      <c r="I205" s="146"/>
      <c r="J205" s="87"/>
      <c r="K205" s="146"/>
      <c r="L205" s="146"/>
      <c r="M205" s="146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</row>
    <row r="206" spans="1:243" s="34" customFormat="1" ht="8.1" customHeight="1" x14ac:dyDescent="0.2">
      <c r="A206" s="178"/>
      <c r="B206" s="178"/>
      <c r="C206" s="175" t="s">
        <v>479</v>
      </c>
      <c r="D206" s="175"/>
      <c r="E206" s="176" t="s">
        <v>208</v>
      </c>
      <c r="F206" s="146"/>
      <c r="G206" s="146"/>
      <c r="H206" s="189"/>
      <c r="I206" s="146"/>
      <c r="J206" s="87"/>
      <c r="K206" s="146"/>
      <c r="L206" s="146"/>
      <c r="M206" s="146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</row>
    <row r="207" spans="1:243" s="34" customFormat="1" ht="8.1" customHeight="1" x14ac:dyDescent="0.2">
      <c r="A207" s="178"/>
      <c r="B207" s="178"/>
      <c r="C207" s="175"/>
      <c r="D207" s="175"/>
      <c r="E207" s="176"/>
      <c r="F207" s="146"/>
      <c r="G207" s="146"/>
      <c r="H207" s="188"/>
      <c r="I207" s="146"/>
      <c r="J207" s="87"/>
      <c r="K207" s="146"/>
      <c r="L207" s="146"/>
      <c r="M207" s="146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</row>
    <row r="208" spans="1:243" ht="8.1" customHeight="1" x14ac:dyDescent="0.2">
      <c r="A208" s="184"/>
      <c r="B208" s="184"/>
      <c r="C208" s="119" t="s">
        <v>270</v>
      </c>
      <c r="D208" s="119"/>
      <c r="E208" s="90" t="s">
        <v>267</v>
      </c>
      <c r="F208" s="1"/>
      <c r="G208" s="87" t="s">
        <v>75</v>
      </c>
      <c r="H208" s="119" t="s">
        <v>75</v>
      </c>
      <c r="I208" s="87" t="s">
        <v>75</v>
      </c>
      <c r="J208" s="87" t="s">
        <v>75</v>
      </c>
      <c r="K208" s="87">
        <f>'Каркасы и двери'!G23+'Каркасы и двери'!G50*2</f>
        <v>55</v>
      </c>
      <c r="L208" s="87">
        <f>'Каркасы и двери'!H23+'Каркасы и двери'!H50*2</f>
        <v>7.1800000000000003E-2</v>
      </c>
      <c r="M208" s="87">
        <f>'Каркасы и двери'!J23+'Каркасы и двери'!J50*2</f>
        <v>8126.5099999999993</v>
      </c>
    </row>
    <row r="209" spans="1:243" ht="8.1" customHeight="1" x14ac:dyDescent="0.2">
      <c r="A209" s="184"/>
      <c r="B209" s="184"/>
      <c r="C209" s="119"/>
      <c r="D209" s="119"/>
      <c r="E209" s="90"/>
      <c r="F209" s="19" t="s">
        <v>217</v>
      </c>
      <c r="G209" s="87"/>
      <c r="H209" s="119"/>
      <c r="I209" s="87"/>
      <c r="J209" s="87"/>
      <c r="K209" s="87"/>
      <c r="L209" s="87"/>
      <c r="M209" s="87"/>
    </row>
    <row r="210" spans="1:243" ht="8.1" customHeight="1" x14ac:dyDescent="0.2">
      <c r="A210" s="184"/>
      <c r="B210" s="184"/>
      <c r="C210" s="119"/>
      <c r="D210" s="119"/>
      <c r="E210" s="90"/>
      <c r="F210" s="19" t="s">
        <v>218</v>
      </c>
      <c r="G210" s="87"/>
      <c r="H210" s="119"/>
      <c r="I210" s="87"/>
      <c r="J210" s="87"/>
      <c r="K210" s="87"/>
      <c r="L210" s="87"/>
      <c r="M210" s="87"/>
    </row>
    <row r="211" spans="1:243" ht="8.1" customHeight="1" x14ac:dyDescent="0.2">
      <c r="A211" s="184"/>
      <c r="B211" s="184"/>
      <c r="C211" s="119" t="s">
        <v>479</v>
      </c>
      <c r="D211" s="119"/>
      <c r="E211" s="118" t="s">
        <v>208</v>
      </c>
      <c r="F211" s="119"/>
      <c r="G211" s="87"/>
      <c r="H211" s="119"/>
      <c r="I211" s="87"/>
      <c r="J211" s="87"/>
      <c r="K211" s="87"/>
      <c r="L211" s="87"/>
      <c r="M211" s="87"/>
    </row>
    <row r="212" spans="1:243" ht="8.1" customHeight="1" x14ac:dyDescent="0.2">
      <c r="A212" s="184"/>
      <c r="B212" s="184"/>
      <c r="C212" s="119"/>
      <c r="D212" s="119"/>
      <c r="E212" s="118"/>
      <c r="F212" s="119"/>
      <c r="G212" s="87"/>
      <c r="H212" s="119"/>
      <c r="I212" s="87"/>
      <c r="J212" s="87"/>
      <c r="K212" s="87"/>
      <c r="L212" s="87"/>
      <c r="M212" s="87"/>
    </row>
    <row r="213" spans="1:243" ht="8.1" customHeight="1" x14ac:dyDescent="0.2">
      <c r="A213" s="184"/>
      <c r="B213" s="184"/>
      <c r="C213" s="119" t="s">
        <v>271</v>
      </c>
      <c r="D213" s="119"/>
      <c r="E213" s="90" t="s">
        <v>267</v>
      </c>
      <c r="F213" s="87" t="s">
        <v>75</v>
      </c>
      <c r="G213" s="19"/>
      <c r="H213" s="119" t="s">
        <v>75</v>
      </c>
      <c r="I213" s="87" t="s">
        <v>210</v>
      </c>
      <c r="J213" s="87" t="s">
        <v>75</v>
      </c>
      <c r="K213" s="87">
        <f>'Каркасы и двери'!G23+'Каркасы и двери'!G77*2</f>
        <v>43</v>
      </c>
      <c r="L213" s="87">
        <f>'Каркасы и двери'!H23+'Каркасы и двери'!H77*2</f>
        <v>5.3399999999999996E-2</v>
      </c>
      <c r="M213" s="87">
        <f>'Каркасы и двери'!J23++'Каркасы и двери'!J75*2+'Каркасы и двери'!J79*2</f>
        <v>8269.31</v>
      </c>
    </row>
    <row r="214" spans="1:243" ht="8.1" customHeight="1" x14ac:dyDescent="0.2">
      <c r="A214" s="184"/>
      <c r="B214" s="184"/>
      <c r="C214" s="119"/>
      <c r="D214" s="119"/>
      <c r="E214" s="90"/>
      <c r="F214" s="87"/>
      <c r="G214" s="19" t="s">
        <v>272</v>
      </c>
      <c r="H214" s="119"/>
      <c r="I214" s="87"/>
      <c r="J214" s="87"/>
      <c r="K214" s="87"/>
      <c r="L214" s="87"/>
      <c r="M214" s="87"/>
    </row>
    <row r="215" spans="1:243" ht="8.1" customHeight="1" x14ac:dyDescent="0.2">
      <c r="A215" s="184"/>
      <c r="B215" s="184"/>
      <c r="C215" s="119"/>
      <c r="D215" s="119"/>
      <c r="E215" s="90"/>
      <c r="F215" s="87"/>
      <c r="G215" s="19" t="s">
        <v>273</v>
      </c>
      <c r="H215" s="119"/>
      <c r="I215" s="87"/>
      <c r="J215" s="87"/>
      <c r="K215" s="87"/>
      <c r="L215" s="87"/>
      <c r="M215" s="87"/>
    </row>
    <row r="216" spans="1:243" ht="8.1" customHeight="1" x14ac:dyDescent="0.2">
      <c r="A216" s="184"/>
      <c r="B216" s="184"/>
      <c r="C216" s="119" t="s">
        <v>479</v>
      </c>
      <c r="D216" s="119"/>
      <c r="E216" s="118" t="s">
        <v>208</v>
      </c>
      <c r="F216" s="87"/>
      <c r="G216" s="87"/>
      <c r="H216" s="119"/>
      <c r="I216" s="87"/>
      <c r="J216" s="87"/>
      <c r="K216" s="87"/>
      <c r="L216" s="87"/>
      <c r="M216" s="87"/>
    </row>
    <row r="217" spans="1:243" ht="8.1" customHeight="1" x14ac:dyDescent="0.2">
      <c r="A217" s="184"/>
      <c r="B217" s="184"/>
      <c r="C217" s="119"/>
      <c r="D217" s="119"/>
      <c r="E217" s="118"/>
      <c r="F217" s="87"/>
      <c r="G217" s="87"/>
      <c r="H217" s="119"/>
      <c r="I217" s="87"/>
      <c r="J217" s="87"/>
      <c r="K217" s="87"/>
      <c r="L217" s="87"/>
      <c r="M217" s="87"/>
    </row>
    <row r="218" spans="1:243" ht="8.1" customHeight="1" x14ac:dyDescent="0.2">
      <c r="A218" s="184"/>
      <c r="B218" s="184"/>
      <c r="C218" s="119" t="s">
        <v>274</v>
      </c>
      <c r="D218" s="119"/>
      <c r="E218" s="90" t="s">
        <v>267</v>
      </c>
      <c r="F218" s="87" t="s">
        <v>75</v>
      </c>
      <c r="G218" s="87" t="s">
        <v>75</v>
      </c>
      <c r="H218" s="1"/>
      <c r="I218" s="87" t="s">
        <v>75</v>
      </c>
      <c r="J218" s="87" t="s">
        <v>75</v>
      </c>
      <c r="K218" s="87">
        <f>'Каркасы и двери'!G23+'Каркасы и двери'!G68*2</f>
        <v>53</v>
      </c>
      <c r="L218" s="87">
        <f>'Каркасы и двери'!H23+'Каркасы и двери'!H68*2</f>
        <v>7.3399999999999993E-2</v>
      </c>
      <c r="M218" s="87">
        <f>'Каркасы и двери'!J23+'Каркасы и двери'!J57*2</f>
        <v>12377.189999999999</v>
      </c>
    </row>
    <row r="219" spans="1:243" ht="8.1" customHeight="1" x14ac:dyDescent="0.2">
      <c r="A219" s="184"/>
      <c r="B219" s="184"/>
      <c r="C219" s="119"/>
      <c r="D219" s="119"/>
      <c r="E219" s="90"/>
      <c r="F219" s="87"/>
      <c r="G219" s="87"/>
      <c r="H219" s="1" t="s">
        <v>214</v>
      </c>
      <c r="I219" s="87"/>
      <c r="J219" s="87"/>
      <c r="K219" s="87"/>
      <c r="L219" s="87"/>
      <c r="M219" s="87"/>
    </row>
    <row r="220" spans="1:243" ht="8.1" customHeight="1" x14ac:dyDescent="0.2">
      <c r="A220" s="184"/>
      <c r="B220" s="184"/>
      <c r="C220" s="119"/>
      <c r="D220" s="119"/>
      <c r="E220" s="90"/>
      <c r="F220" s="87"/>
      <c r="G220" s="87"/>
      <c r="H220" s="1" t="s">
        <v>215</v>
      </c>
      <c r="I220" s="87"/>
      <c r="J220" s="87"/>
      <c r="K220" s="87"/>
      <c r="L220" s="87"/>
      <c r="M220" s="87"/>
    </row>
    <row r="221" spans="1:243" ht="8.1" customHeight="1" x14ac:dyDescent="0.2">
      <c r="A221" s="184"/>
      <c r="B221" s="184"/>
      <c r="C221" s="119" t="s">
        <v>479</v>
      </c>
      <c r="D221" s="119"/>
      <c r="E221" s="118" t="s">
        <v>208</v>
      </c>
      <c r="F221" s="87"/>
      <c r="G221" s="87"/>
      <c r="H221" s="119"/>
      <c r="I221" s="87"/>
      <c r="J221" s="87"/>
      <c r="K221" s="87"/>
      <c r="L221" s="87"/>
      <c r="M221" s="87"/>
    </row>
    <row r="222" spans="1:243" ht="8.1" customHeight="1" x14ac:dyDescent="0.2">
      <c r="A222" s="184"/>
      <c r="B222" s="184"/>
      <c r="C222" s="119"/>
      <c r="D222" s="119"/>
      <c r="E222" s="118"/>
      <c r="F222" s="87"/>
      <c r="G222" s="87"/>
      <c r="H222" s="119"/>
      <c r="I222" s="87"/>
      <c r="J222" s="87"/>
      <c r="K222" s="87"/>
      <c r="L222" s="87"/>
      <c r="M222" s="87"/>
    </row>
    <row r="223" spans="1:243" s="34" customFormat="1" ht="8.1" customHeight="1" x14ac:dyDescent="0.2">
      <c r="A223" s="178"/>
      <c r="B223" s="178"/>
      <c r="C223" s="175" t="s">
        <v>423</v>
      </c>
      <c r="D223" s="175"/>
      <c r="E223" s="180" t="s">
        <v>267</v>
      </c>
      <c r="F223" s="146" t="s">
        <v>75</v>
      </c>
      <c r="G223" s="146" t="s">
        <v>75</v>
      </c>
      <c r="H223" s="187" t="s">
        <v>438</v>
      </c>
      <c r="I223" s="146" t="s">
        <v>75</v>
      </c>
      <c r="J223" s="87" t="s">
        <v>75</v>
      </c>
      <c r="K223" s="146">
        <f>'Каркасы и двери'!G23+'Каркасы и двери'!G68*2</f>
        <v>53</v>
      </c>
      <c r="L223" s="146">
        <f>'Каркасы и двери'!H23+'Каркасы и двери'!H68*2</f>
        <v>7.3399999999999993E-2</v>
      </c>
      <c r="M223" s="146">
        <f>'Каркасы и двери'!J23+'Каркасы и двери'!J66*2</f>
        <v>13745.689999999999</v>
      </c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</row>
    <row r="224" spans="1:243" s="34" customFormat="1" ht="8.1" customHeight="1" x14ac:dyDescent="0.2">
      <c r="A224" s="178"/>
      <c r="B224" s="178"/>
      <c r="C224" s="175"/>
      <c r="D224" s="175"/>
      <c r="E224" s="180"/>
      <c r="F224" s="146"/>
      <c r="G224" s="146"/>
      <c r="H224" s="188"/>
      <c r="I224" s="146"/>
      <c r="J224" s="87"/>
      <c r="K224" s="146"/>
      <c r="L224" s="146"/>
      <c r="M224" s="146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</row>
    <row r="225" spans="1:243" s="34" customFormat="1" ht="8.1" customHeight="1" x14ac:dyDescent="0.2">
      <c r="A225" s="178"/>
      <c r="B225" s="178"/>
      <c r="C225" s="175"/>
      <c r="D225" s="175"/>
      <c r="E225" s="180"/>
      <c r="F225" s="146"/>
      <c r="G225" s="146"/>
      <c r="H225" s="187" t="s">
        <v>439</v>
      </c>
      <c r="I225" s="146"/>
      <c r="J225" s="87"/>
      <c r="K225" s="146"/>
      <c r="L225" s="146"/>
      <c r="M225" s="146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</row>
    <row r="226" spans="1:243" s="34" customFormat="1" ht="8.1" customHeight="1" x14ac:dyDescent="0.2">
      <c r="A226" s="178"/>
      <c r="B226" s="178"/>
      <c r="C226" s="175" t="s">
        <v>479</v>
      </c>
      <c r="D226" s="175"/>
      <c r="E226" s="176" t="s">
        <v>208</v>
      </c>
      <c r="F226" s="146"/>
      <c r="G226" s="146"/>
      <c r="H226" s="189"/>
      <c r="I226" s="146"/>
      <c r="J226" s="87"/>
      <c r="K226" s="146"/>
      <c r="L226" s="146"/>
      <c r="M226" s="146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</row>
    <row r="227" spans="1:243" s="34" customFormat="1" ht="8.1" customHeight="1" x14ac:dyDescent="0.2">
      <c r="A227" s="178"/>
      <c r="B227" s="178"/>
      <c r="C227" s="175"/>
      <c r="D227" s="175"/>
      <c r="E227" s="176"/>
      <c r="F227" s="146"/>
      <c r="G227" s="146"/>
      <c r="H227" s="188"/>
      <c r="I227" s="146"/>
      <c r="J227" s="87"/>
      <c r="K227" s="146"/>
      <c r="L227" s="146"/>
      <c r="M227" s="146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</row>
    <row r="228" spans="1:243" ht="8.1" customHeight="1" x14ac:dyDescent="0.2">
      <c r="A228" s="65" t="s">
        <v>275</v>
      </c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</row>
    <row r="229" spans="1:243" ht="8.1" customHeight="1" x14ac:dyDescent="0.2">
      <c r="A229" s="184"/>
      <c r="B229" s="184"/>
      <c r="C229" s="119" t="s">
        <v>276</v>
      </c>
      <c r="D229" s="119"/>
      <c r="E229" s="90" t="s">
        <v>150</v>
      </c>
      <c r="F229" s="87" t="s">
        <v>240</v>
      </c>
      <c r="G229" s="87" t="s">
        <v>75</v>
      </c>
      <c r="H229" s="119" t="s">
        <v>75</v>
      </c>
      <c r="I229" s="87" t="s">
        <v>75</v>
      </c>
      <c r="J229" s="87" t="s">
        <v>75</v>
      </c>
      <c r="K229" s="87">
        <f>'Каркасы и двери'!G30+'Каркасы и двери'!G52</f>
        <v>31</v>
      </c>
      <c r="L229" s="87">
        <f>'Каркасы и двери'!H30+'Каркасы и двери'!H52</f>
        <v>4.8299999999999996E-2</v>
      </c>
      <c r="M229" s="87">
        <f>'Каркасы и двери'!J30+'Каркасы и двери'!J52</f>
        <v>4751.67</v>
      </c>
    </row>
    <row r="230" spans="1:243" ht="8.1" customHeight="1" x14ac:dyDescent="0.2">
      <c r="A230" s="184"/>
      <c r="B230" s="184"/>
      <c r="C230" s="119"/>
      <c r="D230" s="119"/>
      <c r="E230" s="90"/>
      <c r="F230" s="87"/>
      <c r="G230" s="87"/>
      <c r="H230" s="119"/>
      <c r="I230" s="87"/>
      <c r="J230" s="87"/>
      <c r="K230" s="87"/>
      <c r="L230" s="87"/>
      <c r="M230" s="87"/>
    </row>
    <row r="231" spans="1:243" ht="8.1" customHeight="1" x14ac:dyDescent="0.2">
      <c r="A231" s="184"/>
      <c r="B231" s="184"/>
      <c r="C231" s="119"/>
      <c r="D231" s="119"/>
      <c r="E231" s="90"/>
      <c r="F231" s="87"/>
      <c r="G231" s="87"/>
      <c r="H231" s="119"/>
      <c r="I231" s="87"/>
      <c r="J231" s="87"/>
      <c r="K231" s="87"/>
      <c r="L231" s="87"/>
      <c r="M231" s="87"/>
    </row>
    <row r="232" spans="1:243" ht="8.1" customHeight="1" x14ac:dyDescent="0.2">
      <c r="A232" s="184"/>
      <c r="B232" s="184"/>
      <c r="C232" s="119" t="s">
        <v>480</v>
      </c>
      <c r="D232" s="119"/>
      <c r="E232" s="118" t="s">
        <v>241</v>
      </c>
      <c r="F232" s="87"/>
      <c r="G232" s="87"/>
      <c r="H232" s="119"/>
      <c r="I232" s="87"/>
      <c r="J232" s="87"/>
      <c r="K232" s="87"/>
      <c r="L232" s="87"/>
      <c r="M232" s="87"/>
    </row>
    <row r="233" spans="1:243" ht="8.1" customHeight="1" x14ac:dyDescent="0.2">
      <c r="A233" s="184"/>
      <c r="B233" s="184"/>
      <c r="C233" s="119"/>
      <c r="D233" s="119"/>
      <c r="E233" s="118"/>
      <c r="F233" s="87"/>
      <c r="G233" s="87"/>
      <c r="H233" s="119"/>
      <c r="I233" s="87"/>
      <c r="J233" s="87"/>
      <c r="K233" s="87"/>
      <c r="L233" s="87"/>
      <c r="M233" s="87"/>
    </row>
    <row r="234" spans="1:243" ht="8.1" customHeight="1" x14ac:dyDescent="0.2">
      <c r="A234" s="184"/>
      <c r="B234" s="184"/>
      <c r="C234" s="119" t="s">
        <v>277</v>
      </c>
      <c r="D234" s="119"/>
      <c r="E234" s="90" t="s">
        <v>150</v>
      </c>
      <c r="F234" s="87" t="s">
        <v>75</v>
      </c>
      <c r="G234" s="87" t="s">
        <v>278</v>
      </c>
      <c r="H234" s="119" t="s">
        <v>75</v>
      </c>
      <c r="I234" s="87" t="s">
        <v>244</v>
      </c>
      <c r="J234" s="87" t="s">
        <v>75</v>
      </c>
      <c r="K234" s="87">
        <f>'Каркасы и двери'!G30+'Каркасы и двери'!G77</f>
        <v>29</v>
      </c>
      <c r="L234" s="87">
        <f>'Каркасы и двери'!H30+'Каркасы и двери'!H77</f>
        <v>4.5600000000000002E-2</v>
      </c>
      <c r="M234" s="87">
        <f>'Каркасы и двери'!J30+'Каркасы и двери'!J77+'Каркасы и двери'!J79</f>
        <v>4821.8799999999992</v>
      </c>
    </row>
    <row r="235" spans="1:243" ht="8.1" customHeight="1" x14ac:dyDescent="0.2">
      <c r="A235" s="184"/>
      <c r="B235" s="184"/>
      <c r="C235" s="119"/>
      <c r="D235" s="119"/>
      <c r="E235" s="90"/>
      <c r="F235" s="87"/>
      <c r="G235" s="87"/>
      <c r="H235" s="119"/>
      <c r="I235" s="87"/>
      <c r="J235" s="87"/>
      <c r="K235" s="87"/>
      <c r="L235" s="87"/>
      <c r="M235" s="87"/>
    </row>
    <row r="236" spans="1:243" ht="8.1" customHeight="1" x14ac:dyDescent="0.2">
      <c r="A236" s="184"/>
      <c r="B236" s="184"/>
      <c r="C236" s="119"/>
      <c r="D236" s="119"/>
      <c r="E236" s="90"/>
      <c r="F236" s="87"/>
      <c r="G236" s="87"/>
      <c r="H236" s="119"/>
      <c r="I236" s="87"/>
      <c r="J236" s="87"/>
      <c r="K236" s="87"/>
      <c r="L236" s="87"/>
      <c r="M236" s="87"/>
    </row>
    <row r="237" spans="1:243" ht="8.1" customHeight="1" x14ac:dyDescent="0.2">
      <c r="A237" s="184"/>
      <c r="B237" s="184"/>
      <c r="C237" s="119" t="s">
        <v>480</v>
      </c>
      <c r="D237" s="119"/>
      <c r="E237" s="118" t="s">
        <v>241</v>
      </c>
      <c r="F237" s="87"/>
      <c r="G237" s="87"/>
      <c r="H237" s="119"/>
      <c r="I237" s="87"/>
      <c r="J237" s="87"/>
      <c r="K237" s="87"/>
      <c r="L237" s="87"/>
      <c r="M237" s="87"/>
    </row>
    <row r="238" spans="1:243" ht="8.1" customHeight="1" x14ac:dyDescent="0.2">
      <c r="A238" s="184"/>
      <c r="B238" s="184"/>
      <c r="C238" s="119"/>
      <c r="D238" s="119"/>
      <c r="E238" s="118"/>
      <c r="F238" s="87"/>
      <c r="G238" s="87"/>
      <c r="H238" s="119"/>
      <c r="I238" s="87"/>
      <c r="J238" s="87"/>
      <c r="K238" s="87"/>
      <c r="L238" s="87"/>
      <c r="M238" s="87"/>
    </row>
    <row r="239" spans="1:243" ht="8.1" customHeight="1" x14ac:dyDescent="0.2">
      <c r="A239" s="184"/>
      <c r="B239" s="184"/>
      <c r="C239" s="119" t="s">
        <v>279</v>
      </c>
      <c r="D239" s="119"/>
      <c r="E239" s="90" t="s">
        <v>150</v>
      </c>
      <c r="F239" s="87" t="s">
        <v>75</v>
      </c>
      <c r="G239" s="87" t="s">
        <v>75</v>
      </c>
      <c r="H239" s="119" t="s">
        <v>253</v>
      </c>
      <c r="I239" s="87" t="s">
        <v>75</v>
      </c>
      <c r="J239" s="87" t="s">
        <v>75</v>
      </c>
      <c r="K239" s="87">
        <f>'Каркасы и двери'!G30+'Каркасы и двери'!G72</f>
        <v>30</v>
      </c>
      <c r="L239" s="87">
        <f>'Каркасы и двери'!H30+'Каркасы и двери'!H72</f>
        <v>5.0599999999999999E-2</v>
      </c>
      <c r="M239" s="146">
        <f>'Каркасы и двери'!J30+'Каркасы и двери'!J59</f>
        <v>6502.16</v>
      </c>
    </row>
    <row r="240" spans="1:243" ht="8.1" customHeight="1" x14ac:dyDescent="0.2">
      <c r="A240" s="184"/>
      <c r="B240" s="184"/>
      <c r="C240" s="119"/>
      <c r="D240" s="119"/>
      <c r="E240" s="90"/>
      <c r="F240" s="87"/>
      <c r="G240" s="87"/>
      <c r="H240" s="119"/>
      <c r="I240" s="87"/>
      <c r="J240" s="87"/>
      <c r="K240" s="87"/>
      <c r="L240" s="87"/>
      <c r="M240" s="146"/>
    </row>
    <row r="241" spans="1:243" ht="8.1" customHeight="1" x14ac:dyDescent="0.2">
      <c r="A241" s="184"/>
      <c r="B241" s="184"/>
      <c r="C241" s="119"/>
      <c r="D241" s="119"/>
      <c r="E241" s="90"/>
      <c r="F241" s="87"/>
      <c r="G241" s="87"/>
      <c r="H241" s="119"/>
      <c r="I241" s="87"/>
      <c r="J241" s="87"/>
      <c r="K241" s="87"/>
      <c r="L241" s="87"/>
      <c r="M241" s="146"/>
    </row>
    <row r="242" spans="1:243" ht="8.1" customHeight="1" x14ac:dyDescent="0.2">
      <c r="A242" s="184"/>
      <c r="B242" s="184"/>
      <c r="C242" s="119" t="s">
        <v>480</v>
      </c>
      <c r="D242" s="119"/>
      <c r="E242" s="118" t="s">
        <v>241</v>
      </c>
      <c r="F242" s="87"/>
      <c r="G242" s="87"/>
      <c r="H242" s="119"/>
      <c r="I242" s="87"/>
      <c r="J242" s="87"/>
      <c r="K242" s="87"/>
      <c r="L242" s="87"/>
      <c r="M242" s="146"/>
    </row>
    <row r="243" spans="1:243" ht="8.1" customHeight="1" x14ac:dyDescent="0.2">
      <c r="A243" s="184"/>
      <c r="B243" s="184"/>
      <c r="C243" s="119"/>
      <c r="D243" s="119"/>
      <c r="E243" s="118"/>
      <c r="F243" s="87"/>
      <c r="G243" s="87"/>
      <c r="H243" s="119"/>
      <c r="I243" s="87"/>
      <c r="J243" s="87"/>
      <c r="K243" s="87"/>
      <c r="L243" s="87"/>
      <c r="M243" s="146"/>
    </row>
    <row r="244" spans="1:243" s="34" customFormat="1" ht="8.1" customHeight="1" x14ac:dyDescent="0.2">
      <c r="A244" s="178"/>
      <c r="B244" s="178"/>
      <c r="C244" s="175" t="s">
        <v>424</v>
      </c>
      <c r="D244" s="175"/>
      <c r="E244" s="180" t="s">
        <v>150</v>
      </c>
      <c r="F244" s="146" t="s">
        <v>75</v>
      </c>
      <c r="G244" s="146" t="s">
        <v>75</v>
      </c>
      <c r="H244" s="175" t="s">
        <v>434</v>
      </c>
      <c r="I244" s="146" t="s">
        <v>75</v>
      </c>
      <c r="J244" s="87" t="s">
        <v>75</v>
      </c>
      <c r="K244" s="146">
        <f>'Каркасы и двери'!G30+'Каркасы и двери'!G72</f>
        <v>30</v>
      </c>
      <c r="L244" s="146">
        <f>'Каркасы и двери'!H30+'Каркасы и двери'!H72</f>
        <v>5.0599999999999999E-2</v>
      </c>
      <c r="M244" s="146">
        <f>'Каркасы и двери'!J30+'Каркасы и двери'!J70</f>
        <v>6961.5</v>
      </c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  <c r="IH244" s="31"/>
      <c r="II244" s="31"/>
    </row>
    <row r="245" spans="1:243" s="34" customFormat="1" ht="8.1" customHeight="1" x14ac:dyDescent="0.2">
      <c r="A245" s="178"/>
      <c r="B245" s="178"/>
      <c r="C245" s="175"/>
      <c r="D245" s="175"/>
      <c r="E245" s="180"/>
      <c r="F245" s="146"/>
      <c r="G245" s="146"/>
      <c r="H245" s="175"/>
      <c r="I245" s="146"/>
      <c r="J245" s="87"/>
      <c r="K245" s="146"/>
      <c r="L245" s="146"/>
      <c r="M245" s="146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  <c r="HW245" s="31"/>
      <c r="HX245" s="31"/>
      <c r="HY245" s="31"/>
      <c r="HZ245" s="31"/>
      <c r="IA245" s="31"/>
      <c r="IB245" s="31"/>
      <c r="IC245" s="31"/>
      <c r="ID245" s="31"/>
      <c r="IE245" s="31"/>
      <c r="IF245" s="31"/>
      <c r="IG245" s="31"/>
      <c r="IH245" s="31"/>
      <c r="II245" s="31"/>
    </row>
    <row r="246" spans="1:243" s="34" customFormat="1" ht="8.1" customHeight="1" x14ac:dyDescent="0.2">
      <c r="A246" s="178"/>
      <c r="B246" s="178"/>
      <c r="C246" s="175"/>
      <c r="D246" s="175"/>
      <c r="E246" s="180"/>
      <c r="F246" s="146"/>
      <c r="G246" s="146"/>
      <c r="H246" s="175"/>
      <c r="I246" s="146"/>
      <c r="J246" s="87"/>
      <c r="K246" s="146"/>
      <c r="L246" s="146"/>
      <c r="M246" s="146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  <c r="HY246" s="31"/>
      <c r="HZ246" s="31"/>
      <c r="IA246" s="31"/>
      <c r="IB246" s="31"/>
      <c r="IC246" s="31"/>
      <c r="ID246" s="31"/>
      <c r="IE246" s="31"/>
      <c r="IF246" s="31"/>
      <c r="IG246" s="31"/>
      <c r="IH246" s="31"/>
      <c r="II246" s="31"/>
    </row>
    <row r="247" spans="1:243" s="34" customFormat="1" ht="8.1" customHeight="1" x14ac:dyDescent="0.2">
      <c r="A247" s="178"/>
      <c r="B247" s="178"/>
      <c r="C247" s="175" t="s">
        <v>480</v>
      </c>
      <c r="D247" s="175"/>
      <c r="E247" s="176" t="s">
        <v>241</v>
      </c>
      <c r="F247" s="146"/>
      <c r="G247" s="146"/>
      <c r="H247" s="175"/>
      <c r="I247" s="146"/>
      <c r="J247" s="87"/>
      <c r="K247" s="146"/>
      <c r="L247" s="146"/>
      <c r="M247" s="146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/>
      <c r="IC247" s="31"/>
      <c r="ID247" s="31"/>
      <c r="IE247" s="31"/>
      <c r="IF247" s="31"/>
      <c r="IG247" s="31"/>
      <c r="IH247" s="31"/>
      <c r="II247" s="31"/>
    </row>
    <row r="248" spans="1:243" s="34" customFormat="1" ht="8.1" customHeight="1" x14ac:dyDescent="0.2">
      <c r="A248" s="178"/>
      <c r="B248" s="178"/>
      <c r="C248" s="175"/>
      <c r="D248" s="175"/>
      <c r="E248" s="176"/>
      <c r="F248" s="146"/>
      <c r="G248" s="146"/>
      <c r="H248" s="175"/>
      <c r="I248" s="146"/>
      <c r="J248" s="87"/>
      <c r="K248" s="146"/>
      <c r="L248" s="146"/>
      <c r="M248" s="146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  <c r="IG248" s="31"/>
      <c r="IH248" s="31"/>
      <c r="II248" s="31"/>
    </row>
    <row r="249" spans="1:243" ht="8.1" customHeight="1" x14ac:dyDescent="0.2">
      <c r="A249" s="184"/>
      <c r="B249" s="184"/>
      <c r="C249" s="119" t="s">
        <v>280</v>
      </c>
      <c r="D249" s="119"/>
      <c r="E249" s="90" t="s">
        <v>150</v>
      </c>
      <c r="F249" s="87" t="s">
        <v>281</v>
      </c>
      <c r="G249" s="87" t="s">
        <v>75</v>
      </c>
      <c r="H249" s="119" t="s">
        <v>75</v>
      </c>
      <c r="I249" s="87" t="s">
        <v>75</v>
      </c>
      <c r="J249" s="87" t="s">
        <v>75</v>
      </c>
      <c r="K249" s="87">
        <f>'Каркасы и двери'!G30+'Каркасы и двери'!G50</f>
        <v>35</v>
      </c>
      <c r="L249" s="87">
        <f>'Каркасы и двери'!H30+'Каркасы и двери'!H50</f>
        <v>5.4800000000000001E-2</v>
      </c>
      <c r="M249" s="87">
        <f>'Каркасы и двери'!J30+'Каркасы и двери'!J50</f>
        <v>5001.57</v>
      </c>
    </row>
    <row r="250" spans="1:243" ht="8.1" customHeight="1" x14ac:dyDescent="0.2">
      <c r="A250" s="184"/>
      <c r="B250" s="184"/>
      <c r="C250" s="119"/>
      <c r="D250" s="119"/>
      <c r="E250" s="90"/>
      <c r="F250" s="87"/>
      <c r="G250" s="87"/>
      <c r="H250" s="119"/>
      <c r="I250" s="87"/>
      <c r="J250" s="87"/>
      <c r="K250" s="87"/>
      <c r="L250" s="87"/>
      <c r="M250" s="87"/>
    </row>
    <row r="251" spans="1:243" ht="8.1" customHeight="1" x14ac:dyDescent="0.2">
      <c r="A251" s="184"/>
      <c r="B251" s="184"/>
      <c r="C251" s="119"/>
      <c r="D251" s="119"/>
      <c r="E251" s="90"/>
      <c r="F251" s="87"/>
      <c r="G251" s="87"/>
      <c r="H251" s="119"/>
      <c r="I251" s="87"/>
      <c r="J251" s="87"/>
      <c r="K251" s="87"/>
      <c r="L251" s="87"/>
      <c r="M251" s="87"/>
    </row>
    <row r="252" spans="1:243" ht="8.1" customHeight="1" x14ac:dyDescent="0.2">
      <c r="A252" s="184"/>
      <c r="B252" s="184"/>
      <c r="C252" s="119" t="s">
        <v>480</v>
      </c>
      <c r="D252" s="119"/>
      <c r="E252" s="118" t="s">
        <v>241</v>
      </c>
      <c r="F252" s="87"/>
      <c r="G252" s="87"/>
      <c r="H252" s="119"/>
      <c r="I252" s="87"/>
      <c r="J252" s="87"/>
      <c r="K252" s="87"/>
      <c r="L252" s="87"/>
      <c r="M252" s="87"/>
    </row>
    <row r="253" spans="1:243" ht="8.1" customHeight="1" x14ac:dyDescent="0.2">
      <c r="A253" s="184"/>
      <c r="B253" s="184"/>
      <c r="C253" s="119"/>
      <c r="D253" s="119"/>
      <c r="E253" s="118"/>
      <c r="F253" s="87"/>
      <c r="G253" s="87"/>
      <c r="H253" s="119"/>
      <c r="I253" s="87"/>
      <c r="J253" s="87"/>
      <c r="K253" s="87"/>
      <c r="L253" s="87"/>
      <c r="M253" s="87"/>
    </row>
    <row r="254" spans="1:243" ht="8.1" customHeight="1" x14ac:dyDescent="0.2">
      <c r="A254" s="184"/>
      <c r="B254" s="184"/>
      <c r="C254" s="119" t="s">
        <v>282</v>
      </c>
      <c r="D254" s="119"/>
      <c r="E254" s="90" t="s">
        <v>150</v>
      </c>
      <c r="F254" s="87" t="s">
        <v>75</v>
      </c>
      <c r="G254" s="87" t="s">
        <v>283</v>
      </c>
      <c r="H254" s="119" t="s">
        <v>75</v>
      </c>
      <c r="I254" s="87" t="s">
        <v>244</v>
      </c>
      <c r="J254" s="87" t="s">
        <v>75</v>
      </c>
      <c r="K254" s="87">
        <f>'Каркасы и двери'!G30+'Каркасы и двери'!G75</f>
        <v>30</v>
      </c>
      <c r="L254" s="87">
        <f>'Каркасы и двери'!H30+'Каркасы и двери'!H75</f>
        <v>4.7599999999999996E-2</v>
      </c>
      <c r="M254" s="87">
        <f>'Каркасы и двери'!J30+'Каркасы и двери'!J75+'Каркасы и двери'!J79</f>
        <v>5072.9699999999993</v>
      </c>
    </row>
    <row r="255" spans="1:243" ht="8.1" customHeight="1" x14ac:dyDescent="0.2">
      <c r="A255" s="184"/>
      <c r="B255" s="184"/>
      <c r="C255" s="119"/>
      <c r="D255" s="119"/>
      <c r="E255" s="90"/>
      <c r="F255" s="87"/>
      <c r="G255" s="87"/>
      <c r="H255" s="119"/>
      <c r="I255" s="87"/>
      <c r="J255" s="87"/>
      <c r="K255" s="87"/>
      <c r="L255" s="87"/>
      <c r="M255" s="87"/>
    </row>
    <row r="256" spans="1:243" ht="8.1" customHeight="1" x14ac:dyDescent="0.2">
      <c r="A256" s="184"/>
      <c r="B256" s="184"/>
      <c r="C256" s="119"/>
      <c r="D256" s="119"/>
      <c r="E256" s="90"/>
      <c r="F256" s="87"/>
      <c r="G256" s="87"/>
      <c r="H256" s="119"/>
      <c r="I256" s="87"/>
      <c r="J256" s="87"/>
      <c r="K256" s="87"/>
      <c r="L256" s="87"/>
      <c r="M256" s="87"/>
    </row>
    <row r="257" spans="1:243" ht="8.1" customHeight="1" x14ac:dyDescent="0.2">
      <c r="A257" s="184"/>
      <c r="B257" s="184"/>
      <c r="C257" s="119" t="s">
        <v>480</v>
      </c>
      <c r="D257" s="119"/>
      <c r="E257" s="118" t="s">
        <v>241</v>
      </c>
      <c r="F257" s="87"/>
      <c r="G257" s="87"/>
      <c r="H257" s="119"/>
      <c r="I257" s="87"/>
      <c r="J257" s="87"/>
      <c r="K257" s="87"/>
      <c r="L257" s="87"/>
      <c r="M257" s="87"/>
    </row>
    <row r="258" spans="1:243" ht="8.1" customHeight="1" x14ac:dyDescent="0.2">
      <c r="A258" s="184"/>
      <c r="B258" s="184"/>
      <c r="C258" s="119"/>
      <c r="D258" s="119"/>
      <c r="E258" s="118"/>
      <c r="F258" s="87"/>
      <c r="G258" s="87"/>
      <c r="H258" s="119"/>
      <c r="I258" s="87"/>
      <c r="J258" s="87"/>
      <c r="K258" s="87"/>
      <c r="L258" s="87"/>
      <c r="M258" s="87"/>
    </row>
    <row r="259" spans="1:243" ht="8.1" customHeight="1" x14ac:dyDescent="0.2">
      <c r="A259" s="184"/>
      <c r="B259" s="184"/>
      <c r="C259" s="119" t="s">
        <v>284</v>
      </c>
      <c r="D259" s="119"/>
      <c r="E259" s="90" t="s">
        <v>150</v>
      </c>
      <c r="F259" s="87" t="s">
        <v>75</v>
      </c>
      <c r="G259" s="87" t="s">
        <v>75</v>
      </c>
      <c r="H259" s="119" t="s">
        <v>246</v>
      </c>
      <c r="I259" s="87" t="s">
        <v>75</v>
      </c>
      <c r="J259" s="87" t="s">
        <v>75</v>
      </c>
      <c r="K259" s="87">
        <f>'Каркасы и двери'!G30+'Каркасы и двери'!G68</f>
        <v>34</v>
      </c>
      <c r="L259" s="87">
        <f>'Каркасы и двери'!H30+'Каркасы и двери'!H68</f>
        <v>5.5599999999999997E-2</v>
      </c>
      <c r="M259" s="87">
        <f>'Каркасы и двери'!J30+'Каркасы и двери'!J57</f>
        <v>7126.91</v>
      </c>
    </row>
    <row r="260" spans="1:243" ht="8.1" customHeight="1" x14ac:dyDescent="0.2">
      <c r="A260" s="184"/>
      <c r="B260" s="184"/>
      <c r="C260" s="119"/>
      <c r="D260" s="119"/>
      <c r="E260" s="90"/>
      <c r="F260" s="87"/>
      <c r="G260" s="87"/>
      <c r="H260" s="119"/>
      <c r="I260" s="87"/>
      <c r="J260" s="87"/>
      <c r="K260" s="87"/>
      <c r="L260" s="87"/>
      <c r="M260" s="87"/>
    </row>
    <row r="261" spans="1:243" ht="8.1" customHeight="1" x14ac:dyDescent="0.2">
      <c r="A261" s="184"/>
      <c r="B261" s="184"/>
      <c r="C261" s="119"/>
      <c r="D261" s="119"/>
      <c r="E261" s="90"/>
      <c r="F261" s="87"/>
      <c r="G261" s="87"/>
      <c r="H261" s="119"/>
      <c r="I261" s="87"/>
      <c r="J261" s="87"/>
      <c r="K261" s="87"/>
      <c r="L261" s="87"/>
      <c r="M261" s="87"/>
    </row>
    <row r="262" spans="1:243" ht="8.1" customHeight="1" x14ac:dyDescent="0.2">
      <c r="A262" s="184"/>
      <c r="B262" s="184"/>
      <c r="C262" s="119" t="s">
        <v>480</v>
      </c>
      <c r="D262" s="119"/>
      <c r="E262" s="118" t="s">
        <v>241</v>
      </c>
      <c r="F262" s="87"/>
      <c r="G262" s="87"/>
      <c r="H262" s="119"/>
      <c r="I262" s="87"/>
      <c r="J262" s="87"/>
      <c r="K262" s="87"/>
      <c r="L262" s="87"/>
      <c r="M262" s="87"/>
    </row>
    <row r="263" spans="1:243" ht="8.1" customHeight="1" x14ac:dyDescent="0.2">
      <c r="A263" s="184"/>
      <c r="B263" s="184"/>
      <c r="C263" s="119"/>
      <c r="D263" s="119"/>
      <c r="E263" s="118"/>
      <c r="F263" s="87"/>
      <c r="G263" s="87"/>
      <c r="H263" s="119"/>
      <c r="I263" s="87"/>
      <c r="J263" s="87"/>
      <c r="K263" s="87"/>
      <c r="L263" s="87"/>
      <c r="M263" s="87"/>
    </row>
    <row r="264" spans="1:243" s="34" customFormat="1" ht="8.1" customHeight="1" x14ac:dyDescent="0.2">
      <c r="A264" s="178"/>
      <c r="B264" s="178"/>
      <c r="C264" s="175" t="s">
        <v>425</v>
      </c>
      <c r="D264" s="175"/>
      <c r="E264" s="180" t="s">
        <v>150</v>
      </c>
      <c r="F264" s="146" t="s">
        <v>75</v>
      </c>
      <c r="G264" s="146" t="s">
        <v>75</v>
      </c>
      <c r="H264" s="175" t="s">
        <v>432</v>
      </c>
      <c r="I264" s="146" t="s">
        <v>75</v>
      </c>
      <c r="J264" s="87" t="s">
        <v>75</v>
      </c>
      <c r="K264" s="146">
        <f>'Каркасы и двери'!G30+'Каркасы и двери'!G68</f>
        <v>34</v>
      </c>
      <c r="L264" s="146">
        <f>'Каркасы и двери'!H30+'Каркасы и двери'!H68</f>
        <v>5.5599999999999997E-2</v>
      </c>
      <c r="M264" s="146">
        <f>'Каркасы и двери'!J30+'Каркасы и двери'!J66</f>
        <v>7811.16</v>
      </c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</row>
    <row r="265" spans="1:243" s="34" customFormat="1" ht="8.1" customHeight="1" x14ac:dyDescent="0.2">
      <c r="A265" s="178"/>
      <c r="B265" s="178"/>
      <c r="C265" s="175"/>
      <c r="D265" s="175"/>
      <c r="E265" s="180"/>
      <c r="F265" s="146"/>
      <c r="G265" s="146"/>
      <c r="H265" s="175"/>
      <c r="I265" s="146"/>
      <c r="J265" s="87"/>
      <c r="K265" s="146"/>
      <c r="L265" s="146"/>
      <c r="M265" s="146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/>
      <c r="IB265" s="31"/>
      <c r="IC265" s="31"/>
      <c r="ID265" s="31"/>
      <c r="IE265" s="31"/>
      <c r="IF265" s="31"/>
      <c r="IG265" s="31"/>
      <c r="IH265" s="31"/>
      <c r="II265" s="31"/>
    </row>
    <row r="266" spans="1:243" s="34" customFormat="1" ht="8.1" customHeight="1" x14ac:dyDescent="0.2">
      <c r="A266" s="178"/>
      <c r="B266" s="178"/>
      <c r="C266" s="175"/>
      <c r="D266" s="175"/>
      <c r="E266" s="180"/>
      <c r="F266" s="146"/>
      <c r="G266" s="146"/>
      <c r="H266" s="175"/>
      <c r="I266" s="146"/>
      <c r="J266" s="87"/>
      <c r="K266" s="146"/>
      <c r="L266" s="146"/>
      <c r="M266" s="146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  <c r="HP266" s="31"/>
      <c r="HQ266" s="31"/>
      <c r="HR266" s="31"/>
      <c r="HS266" s="31"/>
      <c r="HT266" s="31"/>
      <c r="HU266" s="31"/>
      <c r="HV266" s="31"/>
      <c r="HW266" s="31"/>
      <c r="HX266" s="31"/>
      <c r="HY266" s="31"/>
      <c r="HZ266" s="31"/>
      <c r="IA266" s="31"/>
      <c r="IB266" s="31"/>
      <c r="IC266" s="31"/>
      <c r="ID266" s="31"/>
      <c r="IE266" s="31"/>
      <c r="IF266" s="31"/>
      <c r="IG266" s="31"/>
      <c r="IH266" s="31"/>
      <c r="II266" s="31"/>
    </row>
    <row r="267" spans="1:243" s="34" customFormat="1" ht="8.1" customHeight="1" x14ac:dyDescent="0.2">
      <c r="A267" s="178"/>
      <c r="B267" s="178"/>
      <c r="C267" s="175" t="s">
        <v>480</v>
      </c>
      <c r="D267" s="175"/>
      <c r="E267" s="176" t="s">
        <v>241</v>
      </c>
      <c r="F267" s="146"/>
      <c r="G267" s="146"/>
      <c r="H267" s="175"/>
      <c r="I267" s="146"/>
      <c r="J267" s="87"/>
      <c r="K267" s="146"/>
      <c r="L267" s="146"/>
      <c r="M267" s="146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</row>
    <row r="268" spans="1:243" s="34" customFormat="1" ht="8.1" customHeight="1" x14ac:dyDescent="0.2">
      <c r="A268" s="178"/>
      <c r="B268" s="178"/>
      <c r="C268" s="175"/>
      <c r="D268" s="175"/>
      <c r="E268" s="176"/>
      <c r="F268" s="146"/>
      <c r="G268" s="146"/>
      <c r="H268" s="175"/>
      <c r="I268" s="146"/>
      <c r="J268" s="87"/>
      <c r="K268" s="146"/>
      <c r="L268" s="146"/>
      <c r="M268" s="146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  <c r="HR268" s="31"/>
      <c r="HS268" s="31"/>
      <c r="HT268" s="31"/>
      <c r="HU268" s="31"/>
      <c r="HV268" s="31"/>
      <c r="HW268" s="31"/>
      <c r="HX268" s="31"/>
      <c r="HY268" s="31"/>
      <c r="HZ268" s="31"/>
      <c r="IA268" s="31"/>
      <c r="IB268" s="31"/>
      <c r="IC268" s="31"/>
      <c r="ID268" s="31"/>
      <c r="IE268" s="31"/>
      <c r="IF268" s="31"/>
      <c r="IG268" s="31"/>
      <c r="IH268" s="31"/>
      <c r="II268" s="31"/>
    </row>
    <row r="269" spans="1:243" ht="10.5" customHeight="1" x14ac:dyDescent="0.2">
      <c r="A269" s="65" t="s">
        <v>285</v>
      </c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</row>
    <row r="270" spans="1:243" ht="9" customHeight="1" x14ac:dyDescent="0.2">
      <c r="A270" s="184"/>
      <c r="B270" s="184"/>
      <c r="C270" s="119" t="s">
        <v>286</v>
      </c>
      <c r="D270" s="119"/>
      <c r="E270" s="90" t="s">
        <v>287</v>
      </c>
      <c r="F270" s="90" t="s">
        <v>77</v>
      </c>
      <c r="G270" s="87" t="s">
        <v>75</v>
      </c>
      <c r="H270" s="119" t="s">
        <v>75</v>
      </c>
      <c r="I270" s="191" t="s">
        <v>288</v>
      </c>
      <c r="J270" s="87" t="s">
        <v>75</v>
      </c>
      <c r="K270" s="87">
        <f>'Каркасы и двери'!G89+'Каркасы и двери'!G96*4</f>
        <v>73.400000000000006</v>
      </c>
      <c r="L270" s="87">
        <f>'Каркасы и двери'!H89+'Каркасы и двери'!H96*4</f>
        <v>0.10160000000000001</v>
      </c>
      <c r="M270" s="87">
        <f>'Каркасы и двери'!J89+'Каркасы и двери'!J96*4+'Каркасы и двери'!J130*4</f>
        <v>13207.809999999998</v>
      </c>
    </row>
    <row r="271" spans="1:243" ht="9" customHeight="1" x14ac:dyDescent="0.2">
      <c r="A271" s="184"/>
      <c r="B271" s="184"/>
      <c r="C271" s="119"/>
      <c r="D271" s="119"/>
      <c r="E271" s="90"/>
      <c r="F271" s="90"/>
      <c r="G271" s="87"/>
      <c r="H271" s="119"/>
      <c r="I271" s="191"/>
      <c r="J271" s="192"/>
      <c r="K271" s="192"/>
      <c r="L271" s="192"/>
      <c r="M271" s="192"/>
    </row>
    <row r="272" spans="1:243" ht="9" customHeight="1" x14ac:dyDescent="0.2">
      <c r="A272" s="184"/>
      <c r="B272" s="184"/>
      <c r="C272" s="119"/>
      <c r="D272" s="119"/>
      <c r="E272" s="90"/>
      <c r="F272" s="90"/>
      <c r="G272" s="87"/>
      <c r="H272" s="119"/>
      <c r="I272" s="191"/>
      <c r="J272" s="192"/>
      <c r="K272" s="192"/>
      <c r="L272" s="192"/>
      <c r="M272" s="192"/>
    </row>
    <row r="273" spans="1:243" ht="9" customHeight="1" x14ac:dyDescent="0.2">
      <c r="A273" s="184"/>
      <c r="B273" s="184"/>
      <c r="C273" s="119" t="s">
        <v>191</v>
      </c>
      <c r="D273" s="119"/>
      <c r="E273" s="118" t="s">
        <v>241</v>
      </c>
      <c r="F273" s="118" t="s">
        <v>289</v>
      </c>
      <c r="G273" s="87"/>
      <c r="H273" s="119"/>
      <c r="I273" s="191"/>
      <c r="J273" s="192"/>
      <c r="K273" s="192"/>
      <c r="L273" s="192"/>
      <c r="M273" s="192"/>
    </row>
    <row r="274" spans="1:243" ht="9" customHeight="1" x14ac:dyDescent="0.2">
      <c r="A274" s="184"/>
      <c r="B274" s="184"/>
      <c r="C274" s="119"/>
      <c r="D274" s="119"/>
      <c r="E274" s="118"/>
      <c r="F274" s="118"/>
      <c r="G274" s="87"/>
      <c r="H274" s="119"/>
      <c r="I274" s="191"/>
      <c r="J274" s="192"/>
      <c r="K274" s="192"/>
      <c r="L274" s="192"/>
      <c r="M274" s="192"/>
    </row>
    <row r="275" spans="1:243" ht="9" customHeight="1" x14ac:dyDescent="0.2">
      <c r="A275" s="184"/>
      <c r="B275" s="184"/>
      <c r="C275" s="193" t="s">
        <v>290</v>
      </c>
      <c r="D275" s="193"/>
      <c r="E275" s="90" t="s">
        <v>287</v>
      </c>
      <c r="F275" s="87" t="s">
        <v>75</v>
      </c>
      <c r="G275" s="87" t="s">
        <v>75</v>
      </c>
      <c r="H275" s="194" t="s">
        <v>291</v>
      </c>
      <c r="I275" s="191" t="s">
        <v>288</v>
      </c>
      <c r="J275" s="87" t="s">
        <v>75</v>
      </c>
      <c r="K275" s="87">
        <f>'Каркасы и двери'!G89+'Каркасы и двери'!G114*4</f>
        <v>87</v>
      </c>
      <c r="L275" s="87">
        <f>'Каркасы и двери'!H89+'Каркасы и двери'!H114*4</f>
        <v>0.12959999999999999</v>
      </c>
      <c r="M275" s="87">
        <f>'Каркасы и двери'!J89+'Каркасы и двери'!J108*4+'Каркасы и двери'!J130*4</f>
        <v>20128.849999999999</v>
      </c>
    </row>
    <row r="276" spans="1:243" ht="9" customHeight="1" x14ac:dyDescent="0.2">
      <c r="A276" s="184"/>
      <c r="B276" s="184"/>
      <c r="C276" s="193"/>
      <c r="D276" s="193"/>
      <c r="E276" s="90"/>
      <c r="F276" s="87"/>
      <c r="G276" s="87"/>
      <c r="H276" s="194"/>
      <c r="I276" s="191"/>
      <c r="J276" s="192"/>
      <c r="K276" s="192"/>
      <c r="L276" s="192"/>
      <c r="M276" s="192"/>
    </row>
    <row r="277" spans="1:243" ht="9" customHeight="1" x14ac:dyDescent="0.2">
      <c r="A277" s="184"/>
      <c r="B277" s="184"/>
      <c r="C277" s="193"/>
      <c r="D277" s="193"/>
      <c r="E277" s="90"/>
      <c r="F277" s="87"/>
      <c r="G277" s="87"/>
      <c r="H277" s="194"/>
      <c r="I277" s="191"/>
      <c r="J277" s="192"/>
      <c r="K277" s="192"/>
      <c r="L277" s="192"/>
      <c r="M277" s="192"/>
    </row>
    <row r="278" spans="1:243" ht="9" customHeight="1" x14ac:dyDescent="0.2">
      <c r="A278" s="184"/>
      <c r="B278" s="184"/>
      <c r="C278" s="119" t="s">
        <v>191</v>
      </c>
      <c r="D278" s="119"/>
      <c r="E278" s="118" t="s">
        <v>241</v>
      </c>
      <c r="F278" s="87"/>
      <c r="G278" s="87"/>
      <c r="H278" s="195" t="s">
        <v>289</v>
      </c>
      <c r="I278" s="191"/>
      <c r="J278" s="192"/>
      <c r="K278" s="192"/>
      <c r="L278" s="192"/>
      <c r="M278" s="192"/>
    </row>
    <row r="279" spans="1:243" ht="9" customHeight="1" x14ac:dyDescent="0.2">
      <c r="A279" s="184"/>
      <c r="B279" s="184"/>
      <c r="C279" s="119"/>
      <c r="D279" s="119"/>
      <c r="E279" s="118"/>
      <c r="F279" s="87"/>
      <c r="G279" s="87"/>
      <c r="H279" s="195"/>
      <c r="I279" s="191"/>
      <c r="J279" s="192"/>
      <c r="K279" s="192"/>
      <c r="L279" s="192"/>
      <c r="M279" s="192"/>
      <c r="Q279" s="13"/>
    </row>
    <row r="280" spans="1:243" ht="8.1" customHeight="1" x14ac:dyDescent="0.2">
      <c r="A280" s="184"/>
      <c r="B280" s="184"/>
      <c r="C280" s="193" t="s">
        <v>292</v>
      </c>
      <c r="D280" s="193"/>
      <c r="E280" s="90" t="s">
        <v>287</v>
      </c>
      <c r="F280" s="87" t="s">
        <v>75</v>
      </c>
      <c r="G280" s="87" t="s">
        <v>75</v>
      </c>
      <c r="H280" s="196" t="s">
        <v>293</v>
      </c>
      <c r="I280" s="191" t="s">
        <v>288</v>
      </c>
      <c r="J280" s="87" t="s">
        <v>75</v>
      </c>
      <c r="K280" s="87">
        <f>K275</f>
        <v>87</v>
      </c>
      <c r="L280" s="87">
        <f>L275</f>
        <v>0.12959999999999999</v>
      </c>
      <c r="M280" s="87">
        <f>M275</f>
        <v>20128.849999999999</v>
      </c>
    </row>
    <row r="281" spans="1:243" ht="8.1" customHeight="1" x14ac:dyDescent="0.2">
      <c r="A281" s="184"/>
      <c r="B281" s="184"/>
      <c r="C281" s="193"/>
      <c r="D281" s="193"/>
      <c r="E281" s="90"/>
      <c r="F281" s="87"/>
      <c r="G281" s="87"/>
      <c r="H281" s="196"/>
      <c r="I281" s="191"/>
      <c r="J281" s="192"/>
      <c r="K281" s="192"/>
      <c r="L281" s="192"/>
      <c r="M281" s="192"/>
    </row>
    <row r="282" spans="1:243" ht="8.1" customHeight="1" x14ac:dyDescent="0.2">
      <c r="A282" s="184"/>
      <c r="B282" s="184"/>
      <c r="C282" s="193"/>
      <c r="D282" s="193"/>
      <c r="E282" s="90"/>
      <c r="F282" s="87"/>
      <c r="G282" s="87"/>
      <c r="H282" s="196"/>
      <c r="I282" s="191"/>
      <c r="J282" s="192"/>
      <c r="K282" s="192"/>
      <c r="L282" s="192"/>
      <c r="M282" s="192"/>
    </row>
    <row r="283" spans="1:243" ht="8.1" customHeight="1" x14ac:dyDescent="0.2">
      <c r="A283" s="184"/>
      <c r="B283" s="184"/>
      <c r="C283" s="119" t="s">
        <v>191</v>
      </c>
      <c r="D283" s="119"/>
      <c r="E283" s="118" t="s">
        <v>241</v>
      </c>
      <c r="F283" s="87"/>
      <c r="G283" s="87"/>
      <c r="H283" s="195" t="s">
        <v>289</v>
      </c>
      <c r="I283" s="191"/>
      <c r="J283" s="192"/>
      <c r="K283" s="192"/>
      <c r="L283" s="192"/>
      <c r="M283" s="192"/>
    </row>
    <row r="284" spans="1:243" ht="8.1" customHeight="1" x14ac:dyDescent="0.2">
      <c r="A284" s="184"/>
      <c r="B284" s="184"/>
      <c r="C284" s="119"/>
      <c r="D284" s="119"/>
      <c r="E284" s="118"/>
      <c r="F284" s="87"/>
      <c r="G284" s="87"/>
      <c r="H284" s="197"/>
      <c r="I284" s="191"/>
      <c r="J284" s="192"/>
      <c r="K284" s="192"/>
      <c r="L284" s="192"/>
      <c r="M284" s="192"/>
    </row>
    <row r="285" spans="1:243" s="34" customFormat="1" ht="8.1" customHeight="1" x14ac:dyDescent="0.2">
      <c r="A285" s="178"/>
      <c r="B285" s="178"/>
      <c r="C285" s="179" t="s">
        <v>450</v>
      </c>
      <c r="D285" s="179"/>
      <c r="E285" s="180" t="s">
        <v>287</v>
      </c>
      <c r="F285" s="146" t="s">
        <v>75</v>
      </c>
      <c r="G285" s="181" t="s">
        <v>75</v>
      </c>
      <c r="H285" s="177" t="s">
        <v>451</v>
      </c>
      <c r="I285" s="173" t="s">
        <v>288</v>
      </c>
      <c r="J285" s="146" t="s">
        <v>75</v>
      </c>
      <c r="K285" s="146">
        <f>K270</f>
        <v>73.400000000000006</v>
      </c>
      <c r="L285" s="146">
        <f>L270</f>
        <v>0.10160000000000001</v>
      </c>
      <c r="M285" s="146">
        <f>'Каркасы и двери'!J89+'Каркасы и двери'!J102*2+'Каркасы и двери'!J130*4</f>
        <v>11418.05</v>
      </c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  <c r="HW285" s="31"/>
      <c r="HX285" s="31"/>
      <c r="HY285" s="31"/>
      <c r="HZ285" s="31"/>
      <c r="IA285" s="31"/>
      <c r="IB285" s="31"/>
      <c r="IC285" s="31"/>
      <c r="ID285" s="31"/>
      <c r="IE285" s="31"/>
      <c r="IF285" s="31"/>
      <c r="IG285" s="31"/>
      <c r="IH285" s="31"/>
      <c r="II285" s="31"/>
    </row>
    <row r="286" spans="1:243" s="34" customFormat="1" ht="8.1" customHeight="1" x14ac:dyDescent="0.2">
      <c r="A286" s="178"/>
      <c r="B286" s="178"/>
      <c r="C286" s="179"/>
      <c r="D286" s="179"/>
      <c r="E286" s="180"/>
      <c r="F286" s="146"/>
      <c r="G286" s="181"/>
      <c r="H286" s="177"/>
      <c r="I286" s="173"/>
      <c r="J286" s="174"/>
      <c r="K286" s="174"/>
      <c r="L286" s="174"/>
      <c r="M286" s="174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  <c r="HP286" s="31"/>
      <c r="HQ286" s="31"/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31"/>
      <c r="IE286" s="31"/>
      <c r="IF286" s="31"/>
      <c r="IG286" s="31"/>
      <c r="IH286" s="31"/>
      <c r="II286" s="31"/>
    </row>
    <row r="287" spans="1:243" s="34" customFormat="1" ht="8.1" customHeight="1" x14ac:dyDescent="0.2">
      <c r="A287" s="178"/>
      <c r="B287" s="178"/>
      <c r="C287" s="179"/>
      <c r="D287" s="179"/>
      <c r="E287" s="180"/>
      <c r="F287" s="146"/>
      <c r="G287" s="181"/>
      <c r="H287" s="177"/>
      <c r="I287" s="173"/>
      <c r="J287" s="174"/>
      <c r="K287" s="174"/>
      <c r="L287" s="174"/>
      <c r="M287" s="174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  <c r="IG287" s="31"/>
      <c r="IH287" s="31"/>
      <c r="II287" s="31"/>
    </row>
    <row r="288" spans="1:243" s="34" customFormat="1" ht="8.1" customHeight="1" x14ac:dyDescent="0.2">
      <c r="A288" s="178"/>
      <c r="B288" s="178"/>
      <c r="C288" s="175" t="s">
        <v>191</v>
      </c>
      <c r="D288" s="175"/>
      <c r="E288" s="176" t="s">
        <v>241</v>
      </c>
      <c r="F288" s="146"/>
      <c r="G288" s="181"/>
      <c r="H288" s="177" t="s">
        <v>452</v>
      </c>
      <c r="I288" s="173"/>
      <c r="J288" s="174"/>
      <c r="K288" s="174"/>
      <c r="L288" s="174"/>
      <c r="M288" s="174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31"/>
      <c r="HT288" s="31"/>
      <c r="HU288" s="31"/>
      <c r="HV288" s="31"/>
      <c r="HW288" s="31"/>
      <c r="HX288" s="31"/>
      <c r="HY288" s="31"/>
      <c r="HZ288" s="31"/>
      <c r="IA288" s="31"/>
      <c r="IB288" s="31"/>
      <c r="IC288" s="31"/>
      <c r="ID288" s="31"/>
      <c r="IE288" s="31"/>
      <c r="IF288" s="31"/>
      <c r="IG288" s="31"/>
      <c r="IH288" s="31"/>
      <c r="II288" s="31"/>
    </row>
    <row r="289" spans="1:243" s="34" customFormat="1" ht="8.1" customHeight="1" x14ac:dyDescent="0.2">
      <c r="A289" s="178"/>
      <c r="B289" s="178"/>
      <c r="C289" s="175"/>
      <c r="D289" s="175"/>
      <c r="E289" s="176"/>
      <c r="F289" s="146"/>
      <c r="G289" s="181"/>
      <c r="H289" s="177"/>
      <c r="I289" s="173"/>
      <c r="J289" s="174"/>
      <c r="K289" s="174"/>
      <c r="L289" s="174"/>
      <c r="M289" s="174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31"/>
      <c r="IE289" s="31"/>
      <c r="IF289" s="31"/>
      <c r="IG289" s="31"/>
      <c r="IH289" s="31"/>
      <c r="II289" s="31"/>
    </row>
    <row r="290" spans="1:243" s="34" customFormat="1" ht="8.1" customHeight="1" x14ac:dyDescent="0.2">
      <c r="A290" s="178"/>
      <c r="B290" s="178"/>
      <c r="C290" s="179" t="s">
        <v>448</v>
      </c>
      <c r="D290" s="179"/>
      <c r="E290" s="180" t="s">
        <v>287</v>
      </c>
      <c r="F290" s="146" t="s">
        <v>75</v>
      </c>
      <c r="G290" s="181" t="s">
        <v>75</v>
      </c>
      <c r="H290" s="182" t="s">
        <v>440</v>
      </c>
      <c r="I290" s="173" t="s">
        <v>288</v>
      </c>
      <c r="J290" s="146" t="s">
        <v>75</v>
      </c>
      <c r="K290" s="146">
        <f>K280</f>
        <v>87</v>
      </c>
      <c r="L290" s="146">
        <f>L280</f>
        <v>0.12959999999999999</v>
      </c>
      <c r="M290" s="146">
        <f>'Каркасы и двери'!J89+'Каркасы и двери'!J114*2+'Каркасы и двери'!J130*4</f>
        <v>16813.509999999998</v>
      </c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31"/>
      <c r="IE290" s="31"/>
      <c r="IF290" s="31"/>
      <c r="IG290" s="31"/>
      <c r="IH290" s="31"/>
      <c r="II290" s="31"/>
    </row>
    <row r="291" spans="1:243" s="34" customFormat="1" ht="8.1" customHeight="1" x14ac:dyDescent="0.2">
      <c r="A291" s="178"/>
      <c r="B291" s="178"/>
      <c r="C291" s="179"/>
      <c r="D291" s="179"/>
      <c r="E291" s="180"/>
      <c r="F291" s="146"/>
      <c r="G291" s="181"/>
      <c r="H291" s="182"/>
      <c r="I291" s="173"/>
      <c r="J291" s="174"/>
      <c r="K291" s="174"/>
      <c r="L291" s="174"/>
      <c r="M291" s="174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  <c r="HP291" s="31"/>
      <c r="HQ291" s="31"/>
      <c r="HR291" s="31"/>
      <c r="HS291" s="31"/>
      <c r="HT291" s="31"/>
      <c r="HU291" s="31"/>
      <c r="HV291" s="31"/>
      <c r="HW291" s="31"/>
      <c r="HX291" s="31"/>
      <c r="HY291" s="31"/>
      <c r="HZ291" s="31"/>
      <c r="IA291" s="31"/>
      <c r="IB291" s="31"/>
      <c r="IC291" s="31"/>
      <c r="ID291" s="31"/>
      <c r="IE291" s="31"/>
      <c r="IF291" s="31"/>
      <c r="IG291" s="31"/>
      <c r="IH291" s="31"/>
      <c r="II291" s="31"/>
    </row>
    <row r="292" spans="1:243" s="34" customFormat="1" ht="8.1" customHeight="1" x14ac:dyDescent="0.2">
      <c r="A292" s="178"/>
      <c r="B292" s="178"/>
      <c r="C292" s="179"/>
      <c r="D292" s="179"/>
      <c r="E292" s="180"/>
      <c r="F292" s="146"/>
      <c r="G292" s="181"/>
      <c r="H292" s="182"/>
      <c r="I292" s="173"/>
      <c r="J292" s="174"/>
      <c r="K292" s="174"/>
      <c r="L292" s="174"/>
      <c r="M292" s="174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  <c r="HP292" s="31"/>
      <c r="HQ292" s="31"/>
      <c r="HR292" s="31"/>
      <c r="HS292" s="31"/>
      <c r="HT292" s="31"/>
      <c r="HU292" s="31"/>
      <c r="HV292" s="31"/>
      <c r="HW292" s="31"/>
      <c r="HX292" s="31"/>
      <c r="HY292" s="31"/>
      <c r="HZ292" s="31"/>
      <c r="IA292" s="31"/>
      <c r="IB292" s="31"/>
      <c r="IC292" s="31"/>
      <c r="ID292" s="31"/>
      <c r="IE292" s="31"/>
      <c r="IF292" s="31"/>
      <c r="IG292" s="31"/>
      <c r="IH292" s="31"/>
      <c r="II292" s="31"/>
    </row>
    <row r="293" spans="1:243" s="34" customFormat="1" ht="8.1" customHeight="1" x14ac:dyDescent="0.2">
      <c r="A293" s="178"/>
      <c r="B293" s="178"/>
      <c r="C293" s="175" t="s">
        <v>191</v>
      </c>
      <c r="D293" s="175"/>
      <c r="E293" s="176" t="s">
        <v>241</v>
      </c>
      <c r="F293" s="146"/>
      <c r="G293" s="181"/>
      <c r="H293" s="182" t="s">
        <v>441</v>
      </c>
      <c r="I293" s="173"/>
      <c r="J293" s="174"/>
      <c r="K293" s="174"/>
      <c r="L293" s="174"/>
      <c r="M293" s="174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  <c r="HR293" s="31"/>
      <c r="HS293" s="31"/>
      <c r="HT293" s="31"/>
      <c r="HU293" s="31"/>
      <c r="HV293" s="31"/>
      <c r="HW293" s="31"/>
      <c r="HX293" s="31"/>
      <c r="HY293" s="31"/>
      <c r="HZ293" s="31"/>
      <c r="IA293" s="31"/>
      <c r="IB293" s="31"/>
      <c r="IC293" s="31"/>
      <c r="ID293" s="31"/>
      <c r="IE293" s="31"/>
      <c r="IF293" s="31"/>
      <c r="IG293" s="31"/>
      <c r="IH293" s="31"/>
      <c r="II293" s="31"/>
    </row>
    <row r="294" spans="1:243" s="34" customFormat="1" ht="8.1" customHeight="1" x14ac:dyDescent="0.2">
      <c r="A294" s="178"/>
      <c r="B294" s="178"/>
      <c r="C294" s="175"/>
      <c r="D294" s="175"/>
      <c r="E294" s="176"/>
      <c r="F294" s="146"/>
      <c r="G294" s="181"/>
      <c r="H294" s="182"/>
      <c r="I294" s="173"/>
      <c r="J294" s="174"/>
      <c r="K294" s="174"/>
      <c r="L294" s="174"/>
      <c r="M294" s="174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  <c r="HY294" s="31"/>
      <c r="HZ294" s="31"/>
      <c r="IA294" s="31"/>
      <c r="IB294" s="31"/>
      <c r="IC294" s="31"/>
      <c r="ID294" s="31"/>
      <c r="IE294" s="31"/>
      <c r="IF294" s="31"/>
      <c r="IG294" s="31"/>
      <c r="IH294" s="31"/>
      <c r="II294" s="31"/>
    </row>
    <row r="295" spans="1:243" s="34" customFormat="1" ht="8.1" customHeight="1" x14ac:dyDescent="0.2">
      <c r="A295" s="178"/>
      <c r="B295" s="178"/>
      <c r="C295" s="179" t="s">
        <v>449</v>
      </c>
      <c r="D295" s="179"/>
      <c r="E295" s="180" t="s">
        <v>287</v>
      </c>
      <c r="F295" s="146" t="s">
        <v>75</v>
      </c>
      <c r="G295" s="146" t="s">
        <v>75</v>
      </c>
      <c r="H295" s="182" t="s">
        <v>442</v>
      </c>
      <c r="I295" s="183" t="s">
        <v>288</v>
      </c>
      <c r="J295" s="146" t="s">
        <v>75</v>
      </c>
      <c r="K295" s="146">
        <f>K280</f>
        <v>87</v>
      </c>
      <c r="L295" s="146">
        <f>L280</f>
        <v>0.12959999999999999</v>
      </c>
      <c r="M295" s="146">
        <f>'Каркасы и двери'!J89+'Каркасы и двери'!J114*2+'Каркасы и двери'!J130*4</f>
        <v>16813.509999999998</v>
      </c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  <c r="HY295" s="31"/>
      <c r="HZ295" s="31"/>
      <c r="IA295" s="31"/>
      <c r="IB295" s="31"/>
      <c r="IC295" s="31"/>
      <c r="ID295" s="31"/>
      <c r="IE295" s="31"/>
      <c r="IF295" s="31"/>
      <c r="IG295" s="31"/>
      <c r="IH295" s="31"/>
      <c r="II295" s="31"/>
    </row>
    <row r="296" spans="1:243" s="34" customFormat="1" ht="8.1" customHeight="1" x14ac:dyDescent="0.2">
      <c r="A296" s="178"/>
      <c r="B296" s="178"/>
      <c r="C296" s="179"/>
      <c r="D296" s="179"/>
      <c r="E296" s="180"/>
      <c r="F296" s="146"/>
      <c r="G296" s="146"/>
      <c r="H296" s="182"/>
      <c r="I296" s="183"/>
      <c r="J296" s="174"/>
      <c r="K296" s="174"/>
      <c r="L296" s="174"/>
      <c r="M296" s="174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  <c r="HL296" s="31"/>
      <c r="HM296" s="31"/>
      <c r="HN296" s="31"/>
      <c r="HO296" s="31"/>
      <c r="HP296" s="31"/>
      <c r="HQ296" s="31"/>
      <c r="HR296" s="31"/>
      <c r="HS296" s="31"/>
      <c r="HT296" s="31"/>
      <c r="HU296" s="31"/>
      <c r="HV296" s="31"/>
      <c r="HW296" s="31"/>
      <c r="HX296" s="31"/>
      <c r="HY296" s="31"/>
      <c r="HZ296" s="31"/>
      <c r="IA296" s="31"/>
      <c r="IB296" s="31"/>
      <c r="IC296" s="31"/>
      <c r="ID296" s="31"/>
      <c r="IE296" s="31"/>
      <c r="IF296" s="31"/>
      <c r="IG296" s="31"/>
      <c r="IH296" s="31"/>
      <c r="II296" s="31"/>
    </row>
    <row r="297" spans="1:243" s="34" customFormat="1" ht="8.1" customHeight="1" x14ac:dyDescent="0.2">
      <c r="A297" s="178"/>
      <c r="B297" s="178"/>
      <c r="C297" s="179"/>
      <c r="D297" s="179"/>
      <c r="E297" s="180"/>
      <c r="F297" s="146"/>
      <c r="G297" s="146"/>
      <c r="H297" s="182"/>
      <c r="I297" s="183"/>
      <c r="J297" s="174"/>
      <c r="K297" s="174"/>
      <c r="L297" s="174"/>
      <c r="M297" s="174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  <c r="HY297" s="31"/>
      <c r="HZ297" s="31"/>
      <c r="IA297" s="31"/>
      <c r="IB297" s="31"/>
      <c r="IC297" s="31"/>
      <c r="ID297" s="31"/>
      <c r="IE297" s="31"/>
      <c r="IF297" s="31"/>
      <c r="IG297" s="31"/>
      <c r="IH297" s="31"/>
      <c r="II297" s="31"/>
    </row>
    <row r="298" spans="1:243" s="34" customFormat="1" ht="8.1" customHeight="1" x14ac:dyDescent="0.2">
      <c r="A298" s="178"/>
      <c r="B298" s="178"/>
      <c r="C298" s="175" t="s">
        <v>191</v>
      </c>
      <c r="D298" s="175"/>
      <c r="E298" s="176" t="s">
        <v>241</v>
      </c>
      <c r="F298" s="146"/>
      <c r="G298" s="146"/>
      <c r="H298" s="182" t="s">
        <v>443</v>
      </c>
      <c r="I298" s="183"/>
      <c r="J298" s="174"/>
      <c r="K298" s="174"/>
      <c r="L298" s="174"/>
      <c r="M298" s="174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  <c r="HL298" s="31"/>
      <c r="HM298" s="31"/>
      <c r="HN298" s="31"/>
      <c r="HO298" s="31"/>
      <c r="HP298" s="31"/>
      <c r="HQ298" s="31"/>
      <c r="HR298" s="31"/>
      <c r="HS298" s="31"/>
      <c r="HT298" s="31"/>
      <c r="HU298" s="31"/>
      <c r="HV298" s="31"/>
      <c r="HW298" s="31"/>
      <c r="HX298" s="31"/>
      <c r="HY298" s="31"/>
      <c r="HZ298" s="31"/>
      <c r="IA298" s="31"/>
      <c r="IB298" s="31"/>
      <c r="IC298" s="31"/>
      <c r="ID298" s="31"/>
      <c r="IE298" s="31"/>
      <c r="IF298" s="31"/>
      <c r="IG298" s="31"/>
      <c r="IH298" s="31"/>
      <c r="II298" s="31"/>
    </row>
    <row r="299" spans="1:243" s="34" customFormat="1" ht="8.1" customHeight="1" x14ac:dyDescent="0.2">
      <c r="A299" s="178"/>
      <c r="B299" s="178"/>
      <c r="C299" s="175"/>
      <c r="D299" s="175"/>
      <c r="E299" s="176"/>
      <c r="F299" s="146"/>
      <c r="G299" s="146"/>
      <c r="H299" s="182"/>
      <c r="I299" s="183"/>
      <c r="J299" s="174"/>
      <c r="K299" s="174"/>
      <c r="L299" s="174"/>
      <c r="M299" s="174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  <c r="HG299" s="31"/>
      <c r="HH299" s="31"/>
      <c r="HI299" s="31"/>
      <c r="HJ299" s="31"/>
      <c r="HK299" s="31"/>
      <c r="HL299" s="31"/>
      <c r="HM299" s="31"/>
      <c r="HN299" s="31"/>
      <c r="HO299" s="31"/>
      <c r="HP299" s="31"/>
      <c r="HQ299" s="31"/>
      <c r="HR299" s="31"/>
      <c r="HS299" s="31"/>
      <c r="HT299" s="31"/>
      <c r="HU299" s="31"/>
      <c r="HV299" s="31"/>
      <c r="HW299" s="31"/>
      <c r="HX299" s="31"/>
      <c r="HY299" s="31"/>
      <c r="HZ299" s="31"/>
      <c r="IA299" s="31"/>
      <c r="IB299" s="31"/>
      <c r="IC299" s="31"/>
      <c r="ID299" s="31"/>
      <c r="IE299" s="31"/>
      <c r="IF299" s="31"/>
      <c r="IG299" s="31"/>
      <c r="IH299" s="31"/>
      <c r="II299" s="31"/>
    </row>
  </sheetData>
  <sheetProtection selectLockedCells="1" selectUnlockedCells="1"/>
  <mergeCells count="759">
    <mergeCell ref="I280:I284"/>
    <mergeCell ref="J280:J284"/>
    <mergeCell ref="K280:K284"/>
    <mergeCell ref="L280:L284"/>
    <mergeCell ref="M280:M284"/>
    <mergeCell ref="C283:D284"/>
    <mergeCell ref="E283:E284"/>
    <mergeCell ref="H283:H284"/>
    <mergeCell ref="C278:D279"/>
    <mergeCell ref="E278:E279"/>
    <mergeCell ref="H278:H279"/>
    <mergeCell ref="A280:B284"/>
    <mergeCell ref="C280:D282"/>
    <mergeCell ref="E280:E282"/>
    <mergeCell ref="F280:F284"/>
    <mergeCell ref="G280:G284"/>
    <mergeCell ref="H280:H282"/>
    <mergeCell ref="H275:H277"/>
    <mergeCell ref="I275:I279"/>
    <mergeCell ref="J275:J279"/>
    <mergeCell ref="K275:K279"/>
    <mergeCell ref="L275:L279"/>
    <mergeCell ref="M275:M279"/>
    <mergeCell ref="L270:L274"/>
    <mergeCell ref="M270:M274"/>
    <mergeCell ref="C273:D274"/>
    <mergeCell ref="E273:E274"/>
    <mergeCell ref="F273:F274"/>
    <mergeCell ref="A275:B279"/>
    <mergeCell ref="C275:D277"/>
    <mergeCell ref="E275:E277"/>
    <mergeCell ref="F275:F279"/>
    <mergeCell ref="G275:G279"/>
    <mergeCell ref="A269:M269"/>
    <mergeCell ref="A270:B274"/>
    <mergeCell ref="C270:D272"/>
    <mergeCell ref="E270:E272"/>
    <mergeCell ref="F270:F272"/>
    <mergeCell ref="G270:G274"/>
    <mergeCell ref="H270:H274"/>
    <mergeCell ref="I270:I274"/>
    <mergeCell ref="J270:J274"/>
    <mergeCell ref="K270:K274"/>
    <mergeCell ref="I264:I268"/>
    <mergeCell ref="J264:J268"/>
    <mergeCell ref="K264:K268"/>
    <mergeCell ref="L264:L268"/>
    <mergeCell ref="M264:M268"/>
    <mergeCell ref="C267:D268"/>
    <mergeCell ref="E267:E268"/>
    <mergeCell ref="A264:B268"/>
    <mergeCell ref="C264:D266"/>
    <mergeCell ref="E264:E266"/>
    <mergeCell ref="F264:F268"/>
    <mergeCell ref="G264:G268"/>
    <mergeCell ref="H264:H268"/>
    <mergeCell ref="I254:I258"/>
    <mergeCell ref="J254:J258"/>
    <mergeCell ref="K254:K258"/>
    <mergeCell ref="L254:L258"/>
    <mergeCell ref="M254:M258"/>
    <mergeCell ref="C257:D258"/>
    <mergeCell ref="E257:E258"/>
    <mergeCell ref="A254:B258"/>
    <mergeCell ref="C254:D256"/>
    <mergeCell ref="E254:E256"/>
    <mergeCell ref="F254:F258"/>
    <mergeCell ref="G254:G258"/>
    <mergeCell ref="H254:H258"/>
    <mergeCell ref="I249:I253"/>
    <mergeCell ref="J249:J253"/>
    <mergeCell ref="K249:K253"/>
    <mergeCell ref="L249:L253"/>
    <mergeCell ref="M249:M253"/>
    <mergeCell ref="C252:D253"/>
    <mergeCell ref="E252:E253"/>
    <mergeCell ref="A249:B253"/>
    <mergeCell ref="C249:D251"/>
    <mergeCell ref="E249:E251"/>
    <mergeCell ref="F249:F253"/>
    <mergeCell ref="G249:G253"/>
    <mergeCell ref="H249:H253"/>
    <mergeCell ref="I244:I248"/>
    <mergeCell ref="J244:J248"/>
    <mergeCell ref="K244:K248"/>
    <mergeCell ref="L244:L248"/>
    <mergeCell ref="M244:M248"/>
    <mergeCell ref="C247:D248"/>
    <mergeCell ref="E247:E248"/>
    <mergeCell ref="A244:B248"/>
    <mergeCell ref="C244:D246"/>
    <mergeCell ref="E244:E246"/>
    <mergeCell ref="F244:F248"/>
    <mergeCell ref="G244:G248"/>
    <mergeCell ref="H244:H248"/>
    <mergeCell ref="I234:I238"/>
    <mergeCell ref="J234:J238"/>
    <mergeCell ref="K234:K238"/>
    <mergeCell ref="L234:L238"/>
    <mergeCell ref="M234:M238"/>
    <mergeCell ref="C237:D238"/>
    <mergeCell ref="E237:E238"/>
    <mergeCell ref="L229:L233"/>
    <mergeCell ref="M229:M233"/>
    <mergeCell ref="C232:D233"/>
    <mergeCell ref="E232:E233"/>
    <mergeCell ref="A234:B238"/>
    <mergeCell ref="C234:D236"/>
    <mergeCell ref="E234:E236"/>
    <mergeCell ref="F234:F238"/>
    <mergeCell ref="G234:G238"/>
    <mergeCell ref="H234:H238"/>
    <mergeCell ref="A228:M228"/>
    <mergeCell ref="A229:B233"/>
    <mergeCell ref="C229:D231"/>
    <mergeCell ref="E229:E231"/>
    <mergeCell ref="F229:F233"/>
    <mergeCell ref="G229:G233"/>
    <mergeCell ref="H229:H233"/>
    <mergeCell ref="I229:I233"/>
    <mergeCell ref="J229:J233"/>
    <mergeCell ref="K229:K233"/>
    <mergeCell ref="J223:J227"/>
    <mergeCell ref="K223:K227"/>
    <mergeCell ref="L223:L227"/>
    <mergeCell ref="M223:M227"/>
    <mergeCell ref="C226:D227"/>
    <mergeCell ref="E226:E227"/>
    <mergeCell ref="A223:B227"/>
    <mergeCell ref="C223:D225"/>
    <mergeCell ref="E223:E225"/>
    <mergeCell ref="F223:F227"/>
    <mergeCell ref="G223:G227"/>
    <mergeCell ref="I223:I227"/>
    <mergeCell ref="H223:H224"/>
    <mergeCell ref="H225:H227"/>
    <mergeCell ref="J213:J217"/>
    <mergeCell ref="K213:K217"/>
    <mergeCell ref="L213:L217"/>
    <mergeCell ref="M213:M217"/>
    <mergeCell ref="C216:D217"/>
    <mergeCell ref="E216:E217"/>
    <mergeCell ref="G216:G217"/>
    <mergeCell ref="A213:B217"/>
    <mergeCell ref="C213:D215"/>
    <mergeCell ref="E213:E215"/>
    <mergeCell ref="F213:F217"/>
    <mergeCell ref="H213:H217"/>
    <mergeCell ref="I213:I217"/>
    <mergeCell ref="J208:J212"/>
    <mergeCell ref="K208:K212"/>
    <mergeCell ref="L208:L212"/>
    <mergeCell ref="M208:M212"/>
    <mergeCell ref="C211:D212"/>
    <mergeCell ref="E211:E212"/>
    <mergeCell ref="F211:F212"/>
    <mergeCell ref="A208:B212"/>
    <mergeCell ref="C208:D210"/>
    <mergeCell ref="E208:E210"/>
    <mergeCell ref="G208:G212"/>
    <mergeCell ref="H208:H212"/>
    <mergeCell ref="I208:I212"/>
    <mergeCell ref="J203:J207"/>
    <mergeCell ref="K203:K207"/>
    <mergeCell ref="L203:L207"/>
    <mergeCell ref="M203:M207"/>
    <mergeCell ref="C206:D207"/>
    <mergeCell ref="E206:E207"/>
    <mergeCell ref="A203:B207"/>
    <mergeCell ref="C203:D205"/>
    <mergeCell ref="E203:E205"/>
    <mergeCell ref="F203:F207"/>
    <mergeCell ref="G203:G207"/>
    <mergeCell ref="I203:I207"/>
    <mergeCell ref="H203:H204"/>
    <mergeCell ref="H205:H207"/>
    <mergeCell ref="J193:J197"/>
    <mergeCell ref="K193:K197"/>
    <mergeCell ref="L193:L197"/>
    <mergeCell ref="M193:M197"/>
    <mergeCell ref="C196:D197"/>
    <mergeCell ref="E196:E197"/>
    <mergeCell ref="G196:G197"/>
    <mergeCell ref="M188:M192"/>
    <mergeCell ref="C191:D192"/>
    <mergeCell ref="E191:E192"/>
    <mergeCell ref="F191:F192"/>
    <mergeCell ref="A193:B197"/>
    <mergeCell ref="C193:D195"/>
    <mergeCell ref="E193:E195"/>
    <mergeCell ref="F193:F197"/>
    <mergeCell ref="H193:H197"/>
    <mergeCell ref="I193:I197"/>
    <mergeCell ref="A187:M187"/>
    <mergeCell ref="A188:B192"/>
    <mergeCell ref="C188:D190"/>
    <mergeCell ref="E188:E190"/>
    <mergeCell ref="G188:G192"/>
    <mergeCell ref="H188:H192"/>
    <mergeCell ref="I188:I192"/>
    <mergeCell ref="J188:J192"/>
    <mergeCell ref="K188:K192"/>
    <mergeCell ref="L188:L192"/>
    <mergeCell ref="I182:I186"/>
    <mergeCell ref="J182:J186"/>
    <mergeCell ref="K182:K186"/>
    <mergeCell ref="L182:L186"/>
    <mergeCell ref="M182:M186"/>
    <mergeCell ref="C185:D186"/>
    <mergeCell ref="E185:E186"/>
    <mergeCell ref="A182:B186"/>
    <mergeCell ref="C182:D184"/>
    <mergeCell ref="E182:E184"/>
    <mergeCell ref="F182:F186"/>
    <mergeCell ref="G182:G186"/>
    <mergeCell ref="H182:H186"/>
    <mergeCell ref="I172:I176"/>
    <mergeCell ref="J172:J176"/>
    <mergeCell ref="K172:K176"/>
    <mergeCell ref="L172:L176"/>
    <mergeCell ref="M172:M176"/>
    <mergeCell ref="C175:D176"/>
    <mergeCell ref="E175:E176"/>
    <mergeCell ref="A172:B176"/>
    <mergeCell ref="C172:D174"/>
    <mergeCell ref="E172:E174"/>
    <mergeCell ref="F172:F176"/>
    <mergeCell ref="G172:G176"/>
    <mergeCell ref="H172:H176"/>
    <mergeCell ref="J167:J171"/>
    <mergeCell ref="K167:K171"/>
    <mergeCell ref="L167:L171"/>
    <mergeCell ref="M167:M171"/>
    <mergeCell ref="C170:D171"/>
    <mergeCell ref="E170:E171"/>
    <mergeCell ref="F170:F171"/>
    <mergeCell ref="A167:B171"/>
    <mergeCell ref="C167:D169"/>
    <mergeCell ref="E167:E169"/>
    <mergeCell ref="G167:G171"/>
    <mergeCell ref="H167:H171"/>
    <mergeCell ref="I167:I171"/>
    <mergeCell ref="I162:I166"/>
    <mergeCell ref="J162:J166"/>
    <mergeCell ref="K162:K166"/>
    <mergeCell ref="L162:L166"/>
    <mergeCell ref="M162:M166"/>
    <mergeCell ref="C165:D166"/>
    <mergeCell ref="E165:E166"/>
    <mergeCell ref="A162:B166"/>
    <mergeCell ref="C162:D164"/>
    <mergeCell ref="E162:E164"/>
    <mergeCell ref="F162:F166"/>
    <mergeCell ref="G162:G166"/>
    <mergeCell ref="H162:H166"/>
    <mergeCell ref="I152:I156"/>
    <mergeCell ref="J152:J156"/>
    <mergeCell ref="K152:K156"/>
    <mergeCell ref="L152:L156"/>
    <mergeCell ref="M152:M156"/>
    <mergeCell ref="C155:D156"/>
    <mergeCell ref="E155:E156"/>
    <mergeCell ref="A152:B156"/>
    <mergeCell ref="C152:D154"/>
    <mergeCell ref="E152:E154"/>
    <mergeCell ref="F152:F156"/>
    <mergeCell ref="G152:G156"/>
    <mergeCell ref="H152:H156"/>
    <mergeCell ref="I147:I151"/>
    <mergeCell ref="J147:J151"/>
    <mergeCell ref="K147:K151"/>
    <mergeCell ref="L147:L151"/>
    <mergeCell ref="M147:M151"/>
    <mergeCell ref="C150:D151"/>
    <mergeCell ref="E150:E151"/>
    <mergeCell ref="A144:M144"/>
    <mergeCell ref="A145:B146"/>
    <mergeCell ref="C145:D146"/>
    <mergeCell ref="E145:M145"/>
    <mergeCell ref="A147:B151"/>
    <mergeCell ref="C147:D149"/>
    <mergeCell ref="E147:E149"/>
    <mergeCell ref="F147:F151"/>
    <mergeCell ref="G147:G151"/>
    <mergeCell ref="H147:H151"/>
    <mergeCell ref="I139:I143"/>
    <mergeCell ref="J139:J143"/>
    <mergeCell ref="K139:K143"/>
    <mergeCell ref="L139:L143"/>
    <mergeCell ref="M139:M143"/>
    <mergeCell ref="C142:D143"/>
    <mergeCell ref="E142:E143"/>
    <mergeCell ref="A139:B143"/>
    <mergeCell ref="C139:D141"/>
    <mergeCell ref="E139:E141"/>
    <mergeCell ref="F139:F143"/>
    <mergeCell ref="G139:G143"/>
    <mergeCell ref="H139:H143"/>
    <mergeCell ref="I134:I138"/>
    <mergeCell ref="J134:J138"/>
    <mergeCell ref="K134:K138"/>
    <mergeCell ref="L134:L138"/>
    <mergeCell ref="M134:M138"/>
    <mergeCell ref="C137:D138"/>
    <mergeCell ref="E137:E138"/>
    <mergeCell ref="A134:B138"/>
    <mergeCell ref="C134:D136"/>
    <mergeCell ref="E134:E136"/>
    <mergeCell ref="F134:F138"/>
    <mergeCell ref="G134:G138"/>
    <mergeCell ref="H134:H138"/>
    <mergeCell ref="I124:I128"/>
    <mergeCell ref="J124:J128"/>
    <mergeCell ref="K124:K128"/>
    <mergeCell ref="L124:L128"/>
    <mergeCell ref="M124:M128"/>
    <mergeCell ref="C127:D128"/>
    <mergeCell ref="E127:E128"/>
    <mergeCell ref="A124:B128"/>
    <mergeCell ref="C124:D126"/>
    <mergeCell ref="E124:E126"/>
    <mergeCell ref="F124:F128"/>
    <mergeCell ref="G124:G128"/>
    <mergeCell ref="H124:H128"/>
    <mergeCell ref="J119:J123"/>
    <mergeCell ref="K119:K123"/>
    <mergeCell ref="L119:L123"/>
    <mergeCell ref="M119:M123"/>
    <mergeCell ref="C122:D123"/>
    <mergeCell ref="E122:E123"/>
    <mergeCell ref="F122:F123"/>
    <mergeCell ref="A119:B123"/>
    <mergeCell ref="C119:D121"/>
    <mergeCell ref="E119:E121"/>
    <mergeCell ref="G119:G123"/>
    <mergeCell ref="H119:H123"/>
    <mergeCell ref="I119:I123"/>
    <mergeCell ref="I114:I118"/>
    <mergeCell ref="J114:J118"/>
    <mergeCell ref="K114:K118"/>
    <mergeCell ref="L114:L118"/>
    <mergeCell ref="M114:M118"/>
    <mergeCell ref="C117:D118"/>
    <mergeCell ref="E117:E118"/>
    <mergeCell ref="A114:B118"/>
    <mergeCell ref="C114:D116"/>
    <mergeCell ref="E114:E116"/>
    <mergeCell ref="F114:F118"/>
    <mergeCell ref="G114:G118"/>
    <mergeCell ref="H114:H118"/>
    <mergeCell ref="I104:I108"/>
    <mergeCell ref="J104:J108"/>
    <mergeCell ref="K104:K108"/>
    <mergeCell ref="L104:L108"/>
    <mergeCell ref="M104:M108"/>
    <mergeCell ref="C107:D108"/>
    <mergeCell ref="E107:E108"/>
    <mergeCell ref="L99:L103"/>
    <mergeCell ref="M99:M103"/>
    <mergeCell ref="C102:D103"/>
    <mergeCell ref="E102:E103"/>
    <mergeCell ref="A104:B108"/>
    <mergeCell ref="C104:D106"/>
    <mergeCell ref="E104:E106"/>
    <mergeCell ref="F104:F108"/>
    <mergeCell ref="G104:G108"/>
    <mergeCell ref="H104:H108"/>
    <mergeCell ref="A98:M98"/>
    <mergeCell ref="A99:B103"/>
    <mergeCell ref="C99:D101"/>
    <mergeCell ref="E99:E101"/>
    <mergeCell ref="F99:F103"/>
    <mergeCell ref="G99:G103"/>
    <mergeCell ref="H99:H103"/>
    <mergeCell ref="I99:I103"/>
    <mergeCell ref="J99:J103"/>
    <mergeCell ref="K99:K103"/>
    <mergeCell ref="J93:J97"/>
    <mergeCell ref="K93:K97"/>
    <mergeCell ref="L93:L97"/>
    <mergeCell ref="M93:M97"/>
    <mergeCell ref="C96:D97"/>
    <mergeCell ref="E96:E97"/>
    <mergeCell ref="A93:B97"/>
    <mergeCell ref="C93:D95"/>
    <mergeCell ref="E93:E95"/>
    <mergeCell ref="F93:F97"/>
    <mergeCell ref="G93:G97"/>
    <mergeCell ref="I93:I97"/>
    <mergeCell ref="H93:H94"/>
    <mergeCell ref="H95:H97"/>
    <mergeCell ref="J83:J87"/>
    <mergeCell ref="K83:K87"/>
    <mergeCell ref="L83:L87"/>
    <mergeCell ref="M83:M87"/>
    <mergeCell ref="C86:D87"/>
    <mergeCell ref="E86:E87"/>
    <mergeCell ref="F86:F87"/>
    <mergeCell ref="A83:B87"/>
    <mergeCell ref="C83:D85"/>
    <mergeCell ref="E83:E85"/>
    <mergeCell ref="G83:G87"/>
    <mergeCell ref="H83:H87"/>
    <mergeCell ref="I83:I87"/>
    <mergeCell ref="J78:J82"/>
    <mergeCell ref="K78:K82"/>
    <mergeCell ref="L78:L82"/>
    <mergeCell ref="M78:M82"/>
    <mergeCell ref="C81:D82"/>
    <mergeCell ref="E81:E82"/>
    <mergeCell ref="A78:B82"/>
    <mergeCell ref="C78:D80"/>
    <mergeCell ref="E78:E80"/>
    <mergeCell ref="G78:G82"/>
    <mergeCell ref="H78:H82"/>
    <mergeCell ref="I78:I82"/>
    <mergeCell ref="K73:K77"/>
    <mergeCell ref="L73:L77"/>
    <mergeCell ref="M73:M77"/>
    <mergeCell ref="C76:D77"/>
    <mergeCell ref="E76:E77"/>
    <mergeCell ref="F76:F77"/>
    <mergeCell ref="A73:B77"/>
    <mergeCell ref="C73:D75"/>
    <mergeCell ref="E73:E75"/>
    <mergeCell ref="G73:G77"/>
    <mergeCell ref="I73:I77"/>
    <mergeCell ref="J73:J77"/>
    <mergeCell ref="H73:H74"/>
    <mergeCell ref="H75:H77"/>
    <mergeCell ref="K63:K67"/>
    <mergeCell ref="L63:L67"/>
    <mergeCell ref="M63:M67"/>
    <mergeCell ref="C66:D67"/>
    <mergeCell ref="E66:E67"/>
    <mergeCell ref="F66:F67"/>
    <mergeCell ref="G66:G67"/>
    <mergeCell ref="A63:B67"/>
    <mergeCell ref="C63:D65"/>
    <mergeCell ref="E63:E65"/>
    <mergeCell ref="H63:H67"/>
    <mergeCell ref="I63:I67"/>
    <mergeCell ref="J63:J67"/>
    <mergeCell ref="J58:J62"/>
    <mergeCell ref="K58:K62"/>
    <mergeCell ref="L58:L62"/>
    <mergeCell ref="M58:M62"/>
    <mergeCell ref="C61:D62"/>
    <mergeCell ref="E61:E62"/>
    <mergeCell ref="F61:F62"/>
    <mergeCell ref="A58:B62"/>
    <mergeCell ref="C58:D60"/>
    <mergeCell ref="E58:E60"/>
    <mergeCell ref="G58:G62"/>
    <mergeCell ref="H58:H62"/>
    <mergeCell ref="I58:I62"/>
    <mergeCell ref="J53:J57"/>
    <mergeCell ref="K53:K57"/>
    <mergeCell ref="L53:L57"/>
    <mergeCell ref="M53:M57"/>
    <mergeCell ref="C56:D57"/>
    <mergeCell ref="E56:E57"/>
    <mergeCell ref="F56:F57"/>
    <mergeCell ref="A53:B57"/>
    <mergeCell ref="C53:D55"/>
    <mergeCell ref="E53:E55"/>
    <mergeCell ref="G53:G57"/>
    <mergeCell ref="H53:H57"/>
    <mergeCell ref="I53:I57"/>
    <mergeCell ref="K48:K52"/>
    <mergeCell ref="L48:L52"/>
    <mergeCell ref="M48:M52"/>
    <mergeCell ref="C51:D52"/>
    <mergeCell ref="E51:E52"/>
    <mergeCell ref="F51:F52"/>
    <mergeCell ref="A48:B52"/>
    <mergeCell ref="C48:D50"/>
    <mergeCell ref="E48:E50"/>
    <mergeCell ref="G48:G52"/>
    <mergeCell ref="I48:I52"/>
    <mergeCell ref="J48:J52"/>
    <mergeCell ref="H48:H49"/>
    <mergeCell ref="H50:H52"/>
    <mergeCell ref="K38:K42"/>
    <mergeCell ref="L38:L42"/>
    <mergeCell ref="M38:M42"/>
    <mergeCell ref="C41:D42"/>
    <mergeCell ref="E41:E42"/>
    <mergeCell ref="F41:F42"/>
    <mergeCell ref="G41:G42"/>
    <mergeCell ref="A38:B42"/>
    <mergeCell ref="C38:D40"/>
    <mergeCell ref="E38:E40"/>
    <mergeCell ref="H38:H42"/>
    <mergeCell ref="I38:I42"/>
    <mergeCell ref="J38:J42"/>
    <mergeCell ref="J33:J37"/>
    <mergeCell ref="K33:K37"/>
    <mergeCell ref="L33:L37"/>
    <mergeCell ref="M33:M37"/>
    <mergeCell ref="C36:D37"/>
    <mergeCell ref="E36:E37"/>
    <mergeCell ref="A33:B37"/>
    <mergeCell ref="C33:D35"/>
    <mergeCell ref="E33:E35"/>
    <mergeCell ref="G33:G37"/>
    <mergeCell ref="H33:H37"/>
    <mergeCell ref="I33:I37"/>
    <mergeCell ref="K28:K32"/>
    <mergeCell ref="L28:L32"/>
    <mergeCell ref="M28:M32"/>
    <mergeCell ref="C31:D32"/>
    <mergeCell ref="E31:E32"/>
    <mergeCell ref="F31:F32"/>
    <mergeCell ref="A28:B32"/>
    <mergeCell ref="C28:D30"/>
    <mergeCell ref="E28:E30"/>
    <mergeCell ref="G28:G32"/>
    <mergeCell ref="I28:I32"/>
    <mergeCell ref="J28:J32"/>
    <mergeCell ref="H28:H29"/>
    <mergeCell ref="H30:H32"/>
    <mergeCell ref="K18:K22"/>
    <mergeCell ref="L18:L22"/>
    <mergeCell ref="M18:M22"/>
    <mergeCell ref="C21:D22"/>
    <mergeCell ref="E21:E22"/>
    <mergeCell ref="F21:F22"/>
    <mergeCell ref="G21:G22"/>
    <mergeCell ref="A18:B22"/>
    <mergeCell ref="C18:D20"/>
    <mergeCell ref="E18:E20"/>
    <mergeCell ref="H18:H22"/>
    <mergeCell ref="I18:I22"/>
    <mergeCell ref="J18:J22"/>
    <mergeCell ref="I13:I17"/>
    <mergeCell ref="J13:J17"/>
    <mergeCell ref="K13:K17"/>
    <mergeCell ref="L13:L17"/>
    <mergeCell ref="M13:M17"/>
    <mergeCell ref="C16:D17"/>
    <mergeCell ref="E16:E17"/>
    <mergeCell ref="F16:F17"/>
    <mergeCell ref="A10:B11"/>
    <mergeCell ref="C10:D11"/>
    <mergeCell ref="E10:E11"/>
    <mergeCell ref="F10:M10"/>
    <mergeCell ref="A12:M12"/>
    <mergeCell ref="A13:B17"/>
    <mergeCell ref="C13:D15"/>
    <mergeCell ref="E13:E15"/>
    <mergeCell ref="G13:G17"/>
    <mergeCell ref="H13:H17"/>
    <mergeCell ref="A1:E9"/>
    <mergeCell ref="F1:M2"/>
    <mergeCell ref="F3:M4"/>
    <mergeCell ref="F5:M5"/>
    <mergeCell ref="F6:M6"/>
    <mergeCell ref="F7:M7"/>
    <mergeCell ref="F8:M8"/>
    <mergeCell ref="F9:M9"/>
    <mergeCell ref="A23:B27"/>
    <mergeCell ref="C23:D25"/>
    <mergeCell ref="E23:E25"/>
    <mergeCell ref="G23:G27"/>
    <mergeCell ref="I23:I27"/>
    <mergeCell ref="J23:J27"/>
    <mergeCell ref="K23:K27"/>
    <mergeCell ref="L23:L27"/>
    <mergeCell ref="M23:M27"/>
    <mergeCell ref="C26:D27"/>
    <mergeCell ref="E26:E27"/>
    <mergeCell ref="F26:F27"/>
    <mergeCell ref="H26:H27"/>
    <mergeCell ref="A43:B47"/>
    <mergeCell ref="C43:D45"/>
    <mergeCell ref="E43:E45"/>
    <mergeCell ref="G43:G47"/>
    <mergeCell ref="I43:I47"/>
    <mergeCell ref="J43:J47"/>
    <mergeCell ref="K43:K47"/>
    <mergeCell ref="L43:L47"/>
    <mergeCell ref="M43:M47"/>
    <mergeCell ref="C46:D47"/>
    <mergeCell ref="E46:E47"/>
    <mergeCell ref="F46:F47"/>
    <mergeCell ref="H46:H47"/>
    <mergeCell ref="A68:B72"/>
    <mergeCell ref="C68:D70"/>
    <mergeCell ref="E68:E70"/>
    <mergeCell ref="G68:G72"/>
    <mergeCell ref="I68:I72"/>
    <mergeCell ref="J68:J72"/>
    <mergeCell ref="K68:K72"/>
    <mergeCell ref="L68:L72"/>
    <mergeCell ref="M68:M72"/>
    <mergeCell ref="C71:D72"/>
    <mergeCell ref="E71:E72"/>
    <mergeCell ref="F71:F72"/>
    <mergeCell ref="H71:H72"/>
    <mergeCell ref="A88:B92"/>
    <mergeCell ref="C88:D90"/>
    <mergeCell ref="E88:E90"/>
    <mergeCell ref="F88:F92"/>
    <mergeCell ref="G88:G92"/>
    <mergeCell ref="I88:I92"/>
    <mergeCell ref="J88:J92"/>
    <mergeCell ref="K88:K92"/>
    <mergeCell ref="L88:L92"/>
    <mergeCell ref="M88:M92"/>
    <mergeCell ref="C91:D92"/>
    <mergeCell ref="E91:E92"/>
    <mergeCell ref="H91:H92"/>
    <mergeCell ref="A109:B113"/>
    <mergeCell ref="C109:D111"/>
    <mergeCell ref="E109:E111"/>
    <mergeCell ref="F109:F113"/>
    <mergeCell ref="G109:G113"/>
    <mergeCell ref="H109:H113"/>
    <mergeCell ref="I109:I113"/>
    <mergeCell ref="J109:J113"/>
    <mergeCell ref="K109:K113"/>
    <mergeCell ref="L109:L113"/>
    <mergeCell ref="M109:M113"/>
    <mergeCell ref="C112:D113"/>
    <mergeCell ref="E112:E113"/>
    <mergeCell ref="A129:B133"/>
    <mergeCell ref="C129:D131"/>
    <mergeCell ref="E129:E131"/>
    <mergeCell ref="F129:F133"/>
    <mergeCell ref="G129:G133"/>
    <mergeCell ref="H129:H133"/>
    <mergeCell ref="I129:I133"/>
    <mergeCell ref="J129:J133"/>
    <mergeCell ref="K129:K133"/>
    <mergeCell ref="L129:L133"/>
    <mergeCell ref="M129:M133"/>
    <mergeCell ref="C132:D133"/>
    <mergeCell ref="E132:E133"/>
    <mergeCell ref="A157:B161"/>
    <mergeCell ref="C157:D159"/>
    <mergeCell ref="E157:E159"/>
    <mergeCell ref="F157:F161"/>
    <mergeCell ref="G157:G161"/>
    <mergeCell ref="H157:H161"/>
    <mergeCell ref="I157:I161"/>
    <mergeCell ref="J157:J161"/>
    <mergeCell ref="K157:K161"/>
    <mergeCell ref="L157:L161"/>
    <mergeCell ref="M157:M161"/>
    <mergeCell ref="C160:D161"/>
    <mergeCell ref="E160:E161"/>
    <mergeCell ref="A177:B181"/>
    <mergeCell ref="C177:D179"/>
    <mergeCell ref="E177:E179"/>
    <mergeCell ref="F177:F181"/>
    <mergeCell ref="G177:G181"/>
    <mergeCell ref="H177:H181"/>
    <mergeCell ref="I177:I181"/>
    <mergeCell ref="J177:J181"/>
    <mergeCell ref="K177:K181"/>
    <mergeCell ref="L177:L181"/>
    <mergeCell ref="M177:M181"/>
    <mergeCell ref="C180:D181"/>
    <mergeCell ref="E180:E181"/>
    <mergeCell ref="A198:B202"/>
    <mergeCell ref="C198:D200"/>
    <mergeCell ref="E198:E200"/>
    <mergeCell ref="F198:F202"/>
    <mergeCell ref="G198:G202"/>
    <mergeCell ref="I198:I202"/>
    <mergeCell ref="J198:J202"/>
    <mergeCell ref="K198:K202"/>
    <mergeCell ref="L198:L202"/>
    <mergeCell ref="M198:M202"/>
    <mergeCell ref="C201:D202"/>
    <mergeCell ref="E201:E202"/>
    <mergeCell ref="H201:H202"/>
    <mergeCell ref="A218:B222"/>
    <mergeCell ref="C218:D220"/>
    <mergeCell ref="E218:E220"/>
    <mergeCell ref="F218:F222"/>
    <mergeCell ref="G218:G222"/>
    <mergeCell ref="I218:I222"/>
    <mergeCell ref="J218:J222"/>
    <mergeCell ref="K218:K222"/>
    <mergeCell ref="L218:L222"/>
    <mergeCell ref="M218:M222"/>
    <mergeCell ref="C221:D222"/>
    <mergeCell ref="E221:E222"/>
    <mergeCell ref="H221:H222"/>
    <mergeCell ref="A239:B243"/>
    <mergeCell ref="C239:D241"/>
    <mergeCell ref="E239:E241"/>
    <mergeCell ref="F239:F243"/>
    <mergeCell ref="G239:G243"/>
    <mergeCell ref="H239:H243"/>
    <mergeCell ref="I239:I243"/>
    <mergeCell ref="J239:J243"/>
    <mergeCell ref="K239:K243"/>
    <mergeCell ref="L239:L243"/>
    <mergeCell ref="M239:M243"/>
    <mergeCell ref="C242:D243"/>
    <mergeCell ref="E242:E243"/>
    <mergeCell ref="A259:B263"/>
    <mergeCell ref="C259:D261"/>
    <mergeCell ref="E259:E261"/>
    <mergeCell ref="F259:F263"/>
    <mergeCell ref="G259:G263"/>
    <mergeCell ref="H259:H263"/>
    <mergeCell ref="I259:I263"/>
    <mergeCell ref="J259:J263"/>
    <mergeCell ref="K259:K263"/>
    <mergeCell ref="L259:L263"/>
    <mergeCell ref="M259:M263"/>
    <mergeCell ref="C262:D263"/>
    <mergeCell ref="E262:E263"/>
    <mergeCell ref="A295:B299"/>
    <mergeCell ref="C295:D297"/>
    <mergeCell ref="E295:E297"/>
    <mergeCell ref="F295:F299"/>
    <mergeCell ref="G295:G299"/>
    <mergeCell ref="H295:H297"/>
    <mergeCell ref="I295:I299"/>
    <mergeCell ref="J295:J299"/>
    <mergeCell ref="K295:K299"/>
    <mergeCell ref="L295:L299"/>
    <mergeCell ref="M295:M299"/>
    <mergeCell ref="C298:D299"/>
    <mergeCell ref="E298:E299"/>
    <mergeCell ref="H298:H299"/>
    <mergeCell ref="A290:B294"/>
    <mergeCell ref="C290:D292"/>
    <mergeCell ref="E290:E292"/>
    <mergeCell ref="F290:F294"/>
    <mergeCell ref="G290:G294"/>
    <mergeCell ref="H290:H292"/>
    <mergeCell ref="I290:I294"/>
    <mergeCell ref="J290:J294"/>
    <mergeCell ref="K290:K294"/>
    <mergeCell ref="L290:L294"/>
    <mergeCell ref="M290:M294"/>
    <mergeCell ref="C293:D294"/>
    <mergeCell ref="E293:E294"/>
    <mergeCell ref="H293:H294"/>
    <mergeCell ref="A285:B289"/>
    <mergeCell ref="C285:D287"/>
    <mergeCell ref="E285:E287"/>
    <mergeCell ref="F285:F289"/>
    <mergeCell ref="G285:G289"/>
    <mergeCell ref="H285:H287"/>
    <mergeCell ref="I285:I289"/>
    <mergeCell ref="J285:J289"/>
    <mergeCell ref="K285:K289"/>
    <mergeCell ref="L285:L289"/>
    <mergeCell ref="M285:M289"/>
    <mergeCell ref="C288:D289"/>
    <mergeCell ref="E288:E289"/>
    <mergeCell ref="H288:H289"/>
  </mergeCells>
  <printOptions gridLines="1"/>
  <pageMargins left="0.59055118110236227" right="0.39370078740157483" top="0.19685039370078741" bottom="0" header="0.51181102362204722" footer="0.51181102362204722"/>
  <pageSetup paperSize="9" scale="89" firstPageNumber="0" fitToHeight="3" orientation="portrait" horizontalDpi="300" verticalDpi="300" r:id="rId1"/>
  <headerFooter alignWithMargins="0"/>
  <rowBreaks count="2" manualBreakCount="2">
    <brk id="113" max="16383" man="1"/>
    <brk id="22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opLeftCell="A37" zoomScale="145" zoomScaleNormal="145" workbookViewId="0">
      <selection activeCell="Q12" sqref="Q12"/>
    </sheetView>
  </sheetViews>
  <sheetFormatPr defaultRowHeight="12.75" x14ac:dyDescent="0.2"/>
  <cols>
    <col min="1" max="2" width="8.7109375" customWidth="1"/>
    <col min="3" max="4" width="5.7109375" customWidth="1"/>
    <col min="5" max="6" width="10.7109375" customWidth="1"/>
    <col min="7" max="8" width="6.7109375" customWidth="1"/>
    <col min="9" max="10" width="3.28515625" customWidth="1"/>
    <col min="11" max="11" width="3.5703125" customWidth="1"/>
    <col min="12" max="12" width="7.28515625" customWidth="1"/>
  </cols>
  <sheetData>
    <row r="1" spans="1:13" ht="8.1" customHeight="1" x14ac:dyDescent="0.2">
      <c r="A1" s="198"/>
      <c r="B1" s="198"/>
      <c r="C1" s="198"/>
      <c r="D1" s="198"/>
      <c r="E1" s="94" t="s">
        <v>411</v>
      </c>
      <c r="F1" s="94"/>
      <c r="G1" s="94"/>
      <c r="H1" s="94"/>
      <c r="I1" s="94"/>
      <c r="J1" s="94"/>
      <c r="K1" s="94"/>
      <c r="L1" s="94"/>
      <c r="M1" s="94"/>
    </row>
    <row r="2" spans="1:13" ht="8.1" customHeight="1" x14ac:dyDescent="0.2">
      <c r="A2" s="198"/>
      <c r="B2" s="198"/>
      <c r="C2" s="198"/>
      <c r="D2" s="198"/>
      <c r="E2" s="94"/>
      <c r="F2" s="94"/>
      <c r="G2" s="94"/>
      <c r="H2" s="94"/>
      <c r="I2" s="94"/>
      <c r="J2" s="94"/>
      <c r="K2" s="94"/>
      <c r="L2" s="94"/>
      <c r="M2" s="94"/>
    </row>
    <row r="3" spans="1:13" ht="8.1" customHeight="1" x14ac:dyDescent="0.2">
      <c r="A3" s="198"/>
      <c r="B3" s="198"/>
      <c r="C3" s="198"/>
      <c r="D3" s="198"/>
      <c r="E3" s="63" t="s">
        <v>0</v>
      </c>
      <c r="F3" s="63"/>
      <c r="G3" s="63"/>
      <c r="H3" s="63"/>
      <c r="I3" s="63"/>
      <c r="J3" s="63"/>
      <c r="K3" s="63"/>
      <c r="L3" s="63"/>
      <c r="M3" s="63"/>
    </row>
    <row r="4" spans="1:13" ht="8.1" customHeight="1" x14ac:dyDescent="0.2">
      <c r="A4" s="198"/>
      <c r="B4" s="198"/>
      <c r="C4" s="198"/>
      <c r="D4" s="198"/>
      <c r="E4" s="63"/>
      <c r="F4" s="63"/>
      <c r="G4" s="63"/>
      <c r="H4" s="63"/>
      <c r="I4" s="63"/>
      <c r="J4" s="63"/>
      <c r="K4" s="63"/>
      <c r="L4" s="63"/>
      <c r="M4" s="63"/>
    </row>
    <row r="5" spans="1:13" ht="8.1" customHeight="1" x14ac:dyDescent="0.2">
      <c r="A5" s="198"/>
      <c r="B5" s="198"/>
      <c r="C5" s="198"/>
      <c r="D5" s="198"/>
      <c r="E5" s="63" t="s">
        <v>63</v>
      </c>
      <c r="F5" s="63"/>
      <c r="G5" s="63"/>
      <c r="H5" s="63"/>
      <c r="I5" s="63"/>
      <c r="J5" s="63"/>
      <c r="K5" s="63"/>
      <c r="L5" s="63"/>
      <c r="M5" s="63"/>
    </row>
    <row r="6" spans="1:13" ht="8.1" customHeight="1" x14ac:dyDescent="0.2">
      <c r="A6" s="198"/>
      <c r="B6" s="198"/>
      <c r="C6" s="198"/>
      <c r="D6" s="198"/>
      <c r="E6" s="63" t="s">
        <v>2</v>
      </c>
      <c r="F6" s="63"/>
      <c r="G6" s="63"/>
      <c r="H6" s="63"/>
      <c r="I6" s="63"/>
      <c r="J6" s="63"/>
      <c r="K6" s="63"/>
      <c r="L6" s="63"/>
      <c r="M6" s="63"/>
    </row>
    <row r="7" spans="1:13" ht="8.1" customHeight="1" x14ac:dyDescent="0.2">
      <c r="A7" s="198"/>
      <c r="B7" s="198"/>
      <c r="C7" s="198"/>
      <c r="D7" s="198"/>
      <c r="E7" s="63" t="s">
        <v>3</v>
      </c>
      <c r="F7" s="63"/>
      <c r="G7" s="63"/>
      <c r="H7" s="63"/>
      <c r="I7" s="63"/>
      <c r="J7" s="63"/>
      <c r="K7" s="63"/>
      <c r="L7" s="63"/>
      <c r="M7" s="63"/>
    </row>
    <row r="8" spans="1:13" ht="8.1" customHeight="1" x14ac:dyDescent="0.2">
      <c r="A8" s="198"/>
      <c r="B8" s="198"/>
      <c r="C8" s="198"/>
      <c r="D8" s="198"/>
      <c r="E8" s="63" t="s">
        <v>4</v>
      </c>
      <c r="F8" s="63"/>
      <c r="G8" s="63"/>
      <c r="H8" s="63"/>
      <c r="I8" s="63"/>
      <c r="J8" s="63"/>
      <c r="K8" s="63"/>
      <c r="L8" s="63"/>
      <c r="M8" s="63"/>
    </row>
    <row r="9" spans="1:13" ht="8.1" customHeight="1" x14ac:dyDescent="0.2">
      <c r="A9" s="198"/>
      <c r="B9" s="198"/>
      <c r="C9" s="198"/>
      <c r="D9" s="198"/>
      <c r="E9" s="63" t="s">
        <v>5</v>
      </c>
      <c r="F9" s="63"/>
      <c r="G9" s="63"/>
      <c r="H9" s="63"/>
      <c r="I9" s="63"/>
      <c r="J9" s="63"/>
      <c r="K9" s="63"/>
      <c r="L9" s="63"/>
      <c r="M9" s="63"/>
    </row>
    <row r="10" spans="1:13" ht="12.95" customHeight="1" x14ac:dyDescent="0.2">
      <c r="A10" s="199" t="s">
        <v>294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</row>
    <row r="11" spans="1:13" ht="12.75" customHeight="1" x14ac:dyDescent="0.25">
      <c r="A11" s="85"/>
      <c r="B11" s="85"/>
      <c r="C11" s="85"/>
      <c r="D11" s="85"/>
      <c r="E11" s="85"/>
      <c r="F11" s="85"/>
      <c r="G11" s="85"/>
      <c r="H11" s="200" t="s">
        <v>7</v>
      </c>
      <c r="I11" s="200"/>
      <c r="J11" s="201" t="s">
        <v>295</v>
      </c>
      <c r="K11" s="201"/>
      <c r="L11" s="20" t="s">
        <v>70</v>
      </c>
      <c r="M11" s="20" t="s">
        <v>296</v>
      </c>
    </row>
    <row r="12" spans="1:13" ht="12.75" customHeight="1" x14ac:dyDescent="0.25">
      <c r="A12" s="85"/>
      <c r="B12" s="85"/>
      <c r="C12" s="85"/>
      <c r="D12" s="85"/>
      <c r="E12" s="85"/>
      <c r="F12" s="85"/>
      <c r="G12" s="85"/>
      <c r="H12" s="202" t="s">
        <v>15</v>
      </c>
      <c r="I12" s="202"/>
      <c r="J12" s="203">
        <v>1</v>
      </c>
      <c r="K12" s="203"/>
      <c r="L12" s="22">
        <f>Таблица!D3</f>
        <v>11126.5</v>
      </c>
      <c r="M12" s="22">
        <f t="shared" ref="M12:M21" si="0">L12*J12</f>
        <v>11126.5</v>
      </c>
    </row>
    <row r="13" spans="1:13" ht="12.75" customHeight="1" x14ac:dyDescent="0.25">
      <c r="A13" s="85"/>
      <c r="B13" s="85"/>
      <c r="C13" s="85"/>
      <c r="D13" s="85"/>
      <c r="E13" s="85"/>
      <c r="F13" s="85"/>
      <c r="G13" s="85"/>
      <c r="H13" s="202" t="s">
        <v>49</v>
      </c>
      <c r="I13" s="202"/>
      <c r="J13" s="203">
        <v>1</v>
      </c>
      <c r="K13" s="203"/>
      <c r="L13" s="22">
        <f>Таблица!D19</f>
        <v>8251.4599999999991</v>
      </c>
      <c r="M13" s="22">
        <f t="shared" si="0"/>
        <v>8251.4599999999991</v>
      </c>
    </row>
    <row r="14" spans="1:13" ht="12.75" customHeight="1" x14ac:dyDescent="0.25">
      <c r="A14" s="85"/>
      <c r="B14" s="85"/>
      <c r="C14" s="85"/>
      <c r="D14" s="85"/>
      <c r="E14" s="85"/>
      <c r="F14" s="85"/>
      <c r="G14" s="85"/>
      <c r="H14" s="202" t="s">
        <v>297</v>
      </c>
      <c r="I14" s="202"/>
      <c r="J14" s="203">
        <v>1</v>
      </c>
      <c r="K14" s="203"/>
      <c r="L14" s="22">
        <f>'Каркасы и двери'!J13</f>
        <v>11251.449999999999</v>
      </c>
      <c r="M14" s="22">
        <f t="shared" si="0"/>
        <v>11251.449999999999</v>
      </c>
    </row>
    <row r="15" spans="1:13" ht="12.75" customHeight="1" x14ac:dyDescent="0.25">
      <c r="A15" s="85"/>
      <c r="B15" s="85"/>
      <c r="C15" s="85"/>
      <c r="D15" s="85"/>
      <c r="E15" s="85"/>
      <c r="F15" s="85"/>
      <c r="G15" s="85"/>
      <c r="H15" s="202" t="s">
        <v>143</v>
      </c>
      <c r="I15" s="202"/>
      <c r="J15" s="203">
        <v>1</v>
      </c>
      <c r="K15" s="203"/>
      <c r="L15" s="22">
        <f>'Каркасы и двери'!J20</f>
        <v>6251.07</v>
      </c>
      <c r="M15" s="22">
        <f t="shared" si="0"/>
        <v>6251.07</v>
      </c>
    </row>
    <row r="16" spans="1:13" ht="12.75" customHeight="1" x14ac:dyDescent="0.25">
      <c r="A16" s="85"/>
      <c r="B16" s="85"/>
      <c r="C16" s="85"/>
      <c r="D16" s="85"/>
      <c r="E16" s="85"/>
      <c r="F16" s="85"/>
      <c r="G16" s="85"/>
      <c r="H16" s="202" t="s">
        <v>155</v>
      </c>
      <c r="I16" s="202"/>
      <c r="J16" s="203">
        <v>2</v>
      </c>
      <c r="K16" s="203"/>
      <c r="L16" s="22">
        <f>'Каркасы и двери'!J36</f>
        <v>874.65</v>
      </c>
      <c r="M16" s="22">
        <f t="shared" si="0"/>
        <v>1749.3</v>
      </c>
    </row>
    <row r="17" spans="1:16" ht="12.75" customHeight="1" x14ac:dyDescent="0.25">
      <c r="A17" s="85"/>
      <c r="B17" s="85"/>
      <c r="C17" s="85"/>
      <c r="D17" s="85"/>
      <c r="E17" s="85"/>
      <c r="F17" s="85"/>
      <c r="G17" s="85"/>
      <c r="H17" s="202" t="s">
        <v>298</v>
      </c>
      <c r="I17" s="202"/>
      <c r="J17" s="203">
        <v>1</v>
      </c>
      <c r="K17" s="203"/>
      <c r="L17" s="22">
        <f>'Каркасы и двери'!J75</f>
        <v>1125.74</v>
      </c>
      <c r="M17" s="22">
        <f t="shared" si="0"/>
        <v>1125.74</v>
      </c>
    </row>
    <row r="18" spans="1:16" ht="12.75" customHeight="1" x14ac:dyDescent="0.25">
      <c r="A18" s="85"/>
      <c r="B18" s="85"/>
      <c r="C18" s="85"/>
      <c r="D18" s="85"/>
      <c r="E18" s="85"/>
      <c r="F18" s="85"/>
      <c r="G18" s="85"/>
      <c r="H18" s="202" t="s">
        <v>299</v>
      </c>
      <c r="I18" s="202"/>
      <c r="J18" s="203">
        <v>1</v>
      </c>
      <c r="K18" s="203"/>
      <c r="L18" s="22">
        <f>L17</f>
        <v>1125.74</v>
      </c>
      <c r="M18" s="22">
        <f t="shared" si="0"/>
        <v>1125.74</v>
      </c>
    </row>
    <row r="19" spans="1:16" ht="12.75" customHeight="1" x14ac:dyDescent="0.25">
      <c r="A19" s="85"/>
      <c r="B19" s="85"/>
      <c r="C19" s="85"/>
      <c r="D19" s="85"/>
      <c r="E19" s="85"/>
      <c r="F19" s="85"/>
      <c r="G19" s="85"/>
      <c r="H19" s="202" t="s">
        <v>300</v>
      </c>
      <c r="I19" s="202"/>
      <c r="J19" s="204">
        <v>1</v>
      </c>
      <c r="K19" s="204"/>
      <c r="L19" s="22">
        <f>'Каркасы и двери'!J52</f>
        <v>1375.6399999999999</v>
      </c>
      <c r="M19" s="22">
        <f t="shared" si="0"/>
        <v>1375.6399999999999</v>
      </c>
    </row>
    <row r="20" spans="1:16" ht="12.75" customHeight="1" x14ac:dyDescent="0.25">
      <c r="A20" s="85"/>
      <c r="B20" s="85"/>
      <c r="C20" s="85"/>
      <c r="D20" s="85"/>
      <c r="E20" s="85"/>
      <c r="F20" s="85"/>
      <c r="G20" s="85"/>
      <c r="H20" s="202" t="s">
        <v>301</v>
      </c>
      <c r="I20" s="202"/>
      <c r="J20" s="203">
        <v>1</v>
      </c>
      <c r="K20" s="203"/>
      <c r="L20" s="22">
        <f>L19</f>
        <v>1375.6399999999999</v>
      </c>
      <c r="M20" s="22">
        <f t="shared" si="0"/>
        <v>1375.6399999999999</v>
      </c>
    </row>
    <row r="21" spans="1:16" ht="12.75" customHeight="1" x14ac:dyDescent="0.25">
      <c r="A21" s="85"/>
      <c r="B21" s="85"/>
      <c r="C21" s="85"/>
      <c r="D21" s="85"/>
      <c r="E21" s="85"/>
      <c r="F21" s="85"/>
      <c r="G21" s="85"/>
      <c r="H21" s="205" t="s">
        <v>185</v>
      </c>
      <c r="I21" s="205"/>
      <c r="J21" s="203">
        <v>2</v>
      </c>
      <c r="K21" s="203"/>
      <c r="L21" s="22">
        <f>'Каркасы и двери'!J79</f>
        <v>571.19999999999993</v>
      </c>
      <c r="M21" s="22">
        <f t="shared" si="0"/>
        <v>1142.3999999999999</v>
      </c>
    </row>
    <row r="22" spans="1:16" ht="12.75" customHeight="1" x14ac:dyDescent="0.25">
      <c r="A22" s="85"/>
      <c r="B22" s="85"/>
      <c r="C22" s="85"/>
      <c r="D22" s="85"/>
      <c r="E22" s="85"/>
      <c r="F22" s="85"/>
      <c r="G22" s="85"/>
      <c r="H22" s="206"/>
      <c r="I22" s="206"/>
      <c r="J22" s="207"/>
      <c r="K22" s="207"/>
      <c r="L22" s="22"/>
      <c r="M22" s="22"/>
    </row>
    <row r="23" spans="1:16" ht="15.75" x14ac:dyDescent="0.25">
      <c r="A23" s="85"/>
      <c r="B23" s="85"/>
      <c r="C23" s="85"/>
      <c r="D23" s="85"/>
      <c r="E23" s="85"/>
      <c r="F23" s="85"/>
      <c r="G23" s="85"/>
      <c r="H23" s="206"/>
      <c r="I23" s="206"/>
      <c r="J23" s="207"/>
      <c r="K23" s="207"/>
      <c r="L23" s="22"/>
      <c r="M23" s="22"/>
    </row>
    <row r="24" spans="1:16" ht="15.75" x14ac:dyDescent="0.25">
      <c r="A24" s="85"/>
      <c r="B24" s="85"/>
      <c r="C24" s="85"/>
      <c r="D24" s="85"/>
      <c r="E24" s="85"/>
      <c r="F24" s="85"/>
      <c r="G24" s="85"/>
      <c r="H24" s="206"/>
      <c r="I24" s="206"/>
      <c r="J24" s="207"/>
      <c r="K24" s="207"/>
      <c r="L24" s="22"/>
      <c r="M24" s="22"/>
      <c r="P24" s="23"/>
    </row>
    <row r="25" spans="1:16" ht="15.75" x14ac:dyDescent="0.25">
      <c r="A25" s="85"/>
      <c r="B25" s="85"/>
      <c r="C25" s="85"/>
      <c r="D25" s="85"/>
      <c r="E25" s="85"/>
      <c r="F25" s="85"/>
      <c r="G25" s="85"/>
      <c r="H25" s="208" t="s">
        <v>302</v>
      </c>
      <c r="I25" s="208"/>
      <c r="J25" s="209"/>
      <c r="K25" s="209"/>
      <c r="L25" s="24"/>
      <c r="M25" s="24">
        <f>SUM(M12:M24)</f>
        <v>44774.939999999995</v>
      </c>
      <c r="P25" s="25"/>
    </row>
    <row r="26" spans="1:16" ht="12.75" customHeight="1" x14ac:dyDescent="0.2">
      <c r="A26" s="210" t="s">
        <v>303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P26" s="25"/>
    </row>
    <row r="27" spans="1:16" ht="15.75" x14ac:dyDescent="0.25">
      <c r="A27" s="85"/>
      <c r="B27" s="85"/>
      <c r="C27" s="85"/>
      <c r="D27" s="85"/>
      <c r="E27" s="85"/>
      <c r="F27" s="85"/>
      <c r="G27" s="85"/>
      <c r="H27" s="200" t="s">
        <v>7</v>
      </c>
      <c r="I27" s="200"/>
      <c r="J27" s="201" t="s">
        <v>295</v>
      </c>
      <c r="K27" s="201"/>
      <c r="L27" s="20" t="s">
        <v>70</v>
      </c>
      <c r="M27" s="20" t="s">
        <v>296</v>
      </c>
      <c r="P27" s="25"/>
    </row>
    <row r="28" spans="1:16" ht="15.75" x14ac:dyDescent="0.25">
      <c r="A28" s="85"/>
      <c r="B28" s="85"/>
      <c r="C28" s="85"/>
      <c r="D28" s="85"/>
      <c r="E28" s="85"/>
      <c r="F28" s="85"/>
      <c r="G28" s="85"/>
      <c r="H28" s="202" t="s">
        <v>304</v>
      </c>
      <c r="I28" s="202"/>
      <c r="J28" s="203">
        <v>1</v>
      </c>
      <c r="K28" s="203"/>
      <c r="L28" s="22">
        <f>Таблица!D6</f>
        <v>14210.98</v>
      </c>
      <c r="M28" s="22">
        <f t="shared" ref="M28:M34" si="1">L28*J28</f>
        <v>14210.98</v>
      </c>
      <c r="P28" s="25"/>
    </row>
    <row r="29" spans="1:16" ht="15.75" x14ac:dyDescent="0.25">
      <c r="A29" s="85"/>
      <c r="B29" s="85"/>
      <c r="C29" s="85"/>
      <c r="D29" s="85"/>
      <c r="E29" s="85"/>
      <c r="F29" s="85"/>
      <c r="G29" s="85"/>
      <c r="H29" s="202" t="s">
        <v>49</v>
      </c>
      <c r="I29" s="202"/>
      <c r="J29" s="203">
        <v>1</v>
      </c>
      <c r="K29" s="203"/>
      <c r="L29" s="22">
        <f>L13</f>
        <v>8251.4599999999991</v>
      </c>
      <c r="M29" s="22">
        <f t="shared" si="1"/>
        <v>8251.4599999999991</v>
      </c>
      <c r="P29" s="25"/>
    </row>
    <row r="30" spans="1:16" ht="15.75" x14ac:dyDescent="0.25">
      <c r="A30" s="85"/>
      <c r="B30" s="85"/>
      <c r="C30" s="85"/>
      <c r="D30" s="85"/>
      <c r="E30" s="85"/>
      <c r="F30" s="85"/>
      <c r="G30" s="85"/>
      <c r="H30" s="202" t="s">
        <v>297</v>
      </c>
      <c r="I30" s="202"/>
      <c r="J30" s="203">
        <v>1</v>
      </c>
      <c r="K30" s="203"/>
      <c r="L30" s="22">
        <f>L14</f>
        <v>11251.449999999999</v>
      </c>
      <c r="M30" s="22">
        <f t="shared" si="1"/>
        <v>11251.449999999999</v>
      </c>
      <c r="P30" s="25"/>
    </row>
    <row r="31" spans="1:16" ht="15.75" x14ac:dyDescent="0.25">
      <c r="A31" s="85"/>
      <c r="B31" s="85"/>
      <c r="C31" s="85"/>
      <c r="D31" s="85"/>
      <c r="E31" s="85"/>
      <c r="F31" s="85"/>
      <c r="G31" s="85"/>
      <c r="H31" s="202" t="s">
        <v>143</v>
      </c>
      <c r="I31" s="202"/>
      <c r="J31" s="203">
        <v>1</v>
      </c>
      <c r="K31" s="203"/>
      <c r="L31" s="22">
        <f>L15</f>
        <v>6251.07</v>
      </c>
      <c r="M31" s="22">
        <f t="shared" si="1"/>
        <v>6251.07</v>
      </c>
    </row>
    <row r="32" spans="1:16" ht="15.75" x14ac:dyDescent="0.25">
      <c r="A32" s="85"/>
      <c r="B32" s="85"/>
      <c r="C32" s="85"/>
      <c r="D32" s="85"/>
      <c r="E32" s="85"/>
      <c r="F32" s="85"/>
      <c r="G32" s="85"/>
      <c r="H32" s="202" t="s">
        <v>159</v>
      </c>
      <c r="I32" s="202"/>
      <c r="J32" s="204">
        <v>1</v>
      </c>
      <c r="K32" s="204"/>
      <c r="L32" s="22">
        <f>'Каркасы и двери'!J40</f>
        <v>1750.49</v>
      </c>
      <c r="M32" s="22">
        <f t="shared" si="1"/>
        <v>1750.49</v>
      </c>
    </row>
    <row r="33" spans="1:13" ht="15.75" x14ac:dyDescent="0.25">
      <c r="A33" s="85"/>
      <c r="B33" s="85"/>
      <c r="C33" s="85"/>
      <c r="D33" s="85"/>
      <c r="E33" s="85"/>
      <c r="F33" s="85"/>
      <c r="G33" s="85"/>
      <c r="H33" s="202" t="s">
        <v>300</v>
      </c>
      <c r="I33" s="202"/>
      <c r="J33" s="204">
        <v>1</v>
      </c>
      <c r="K33" s="204"/>
      <c r="L33" s="22">
        <f>L19</f>
        <v>1375.6399999999999</v>
      </c>
      <c r="M33" s="22">
        <f t="shared" si="1"/>
        <v>1375.6399999999999</v>
      </c>
    </row>
    <row r="34" spans="1:13" ht="15.75" x14ac:dyDescent="0.25">
      <c r="A34" s="85"/>
      <c r="B34" s="85"/>
      <c r="C34" s="85"/>
      <c r="D34" s="85"/>
      <c r="E34" s="85"/>
      <c r="F34" s="85"/>
      <c r="G34" s="85"/>
      <c r="H34" s="21" t="s">
        <v>301</v>
      </c>
      <c r="I34" s="21"/>
      <c r="J34" s="203">
        <v>1</v>
      </c>
      <c r="K34" s="203"/>
      <c r="L34" s="22">
        <f>L20</f>
        <v>1375.6399999999999</v>
      </c>
      <c r="M34" s="22">
        <f t="shared" si="1"/>
        <v>1375.6399999999999</v>
      </c>
    </row>
    <row r="35" spans="1:13" ht="15.75" x14ac:dyDescent="0.25">
      <c r="A35" s="85"/>
      <c r="B35" s="85"/>
      <c r="C35" s="85"/>
      <c r="D35" s="85"/>
      <c r="E35" s="85"/>
      <c r="F35" s="85"/>
      <c r="G35" s="85"/>
      <c r="H35" s="206"/>
      <c r="I35" s="206"/>
      <c r="J35" s="207"/>
      <c r="K35" s="207"/>
      <c r="L35" s="22"/>
      <c r="M35" s="22"/>
    </row>
    <row r="36" spans="1:13" ht="15.75" customHeight="1" x14ac:dyDescent="0.25">
      <c r="A36" s="85"/>
      <c r="B36" s="85"/>
      <c r="C36" s="85"/>
      <c r="D36" s="85"/>
      <c r="E36" s="85"/>
      <c r="F36" s="85"/>
      <c r="G36" s="85"/>
      <c r="H36" s="206"/>
      <c r="I36" s="206"/>
      <c r="J36" s="207"/>
      <c r="K36" s="207"/>
      <c r="L36" s="22"/>
      <c r="M36" s="22"/>
    </row>
    <row r="37" spans="1:13" ht="15.75" customHeight="1" x14ac:dyDescent="0.25">
      <c r="A37" s="85"/>
      <c r="B37" s="85"/>
      <c r="C37" s="85"/>
      <c r="D37" s="85"/>
      <c r="E37" s="85"/>
      <c r="F37" s="85"/>
      <c r="G37" s="85"/>
      <c r="H37" s="206"/>
      <c r="I37" s="206"/>
      <c r="J37" s="207"/>
      <c r="K37" s="207"/>
      <c r="L37" s="22"/>
      <c r="M37" s="22"/>
    </row>
    <row r="38" spans="1:13" ht="15.75" customHeight="1" x14ac:dyDescent="0.25">
      <c r="A38" s="85"/>
      <c r="B38" s="85"/>
      <c r="C38" s="85"/>
      <c r="D38" s="85"/>
      <c r="E38" s="85"/>
      <c r="F38" s="85"/>
      <c r="G38" s="85"/>
      <c r="H38" s="206"/>
      <c r="I38" s="206"/>
      <c r="J38" s="207"/>
      <c r="K38" s="207"/>
      <c r="L38" s="22"/>
      <c r="M38" s="22"/>
    </row>
    <row r="39" spans="1:13" ht="15.75" customHeight="1" x14ac:dyDescent="0.25">
      <c r="A39" s="85"/>
      <c r="B39" s="85"/>
      <c r="C39" s="85"/>
      <c r="D39" s="85"/>
      <c r="E39" s="85"/>
      <c r="F39" s="85"/>
      <c r="G39" s="85"/>
      <c r="H39" s="206"/>
      <c r="I39" s="206"/>
      <c r="J39" s="207"/>
      <c r="K39" s="207"/>
      <c r="L39" s="22"/>
      <c r="M39" s="22"/>
    </row>
    <row r="40" spans="1:13" ht="15.75" customHeight="1" x14ac:dyDescent="0.25">
      <c r="A40" s="85"/>
      <c r="B40" s="85"/>
      <c r="C40" s="85"/>
      <c r="D40" s="85"/>
      <c r="E40" s="85"/>
      <c r="F40" s="85"/>
      <c r="G40" s="85"/>
      <c r="H40" s="208" t="s">
        <v>302</v>
      </c>
      <c r="I40" s="208"/>
      <c r="J40" s="209"/>
      <c r="K40" s="209"/>
      <c r="L40" s="24"/>
      <c r="M40" s="24">
        <f>SUM(M28:M39)</f>
        <v>44466.729999999996</v>
      </c>
    </row>
    <row r="41" spans="1:13" x14ac:dyDescent="0.2">
      <c r="A41" s="210" t="s">
        <v>305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</row>
    <row r="42" spans="1:13" ht="15.75" customHeight="1" x14ac:dyDescent="0.25">
      <c r="A42" s="85"/>
      <c r="B42" s="85"/>
      <c r="C42" s="85"/>
      <c r="D42" s="85"/>
      <c r="E42" s="85"/>
      <c r="F42" s="85"/>
      <c r="G42" s="85"/>
      <c r="H42" s="200" t="s">
        <v>7</v>
      </c>
      <c r="I42" s="200"/>
      <c r="J42" s="201" t="s">
        <v>295</v>
      </c>
      <c r="K42" s="201"/>
      <c r="L42" s="20" t="s">
        <v>70</v>
      </c>
      <c r="M42" s="20" t="s">
        <v>296</v>
      </c>
    </row>
    <row r="43" spans="1:13" ht="15.75" customHeight="1" x14ac:dyDescent="0.25">
      <c r="A43" s="85"/>
      <c r="B43" s="85"/>
      <c r="C43" s="85"/>
      <c r="D43" s="85"/>
      <c r="E43" s="85"/>
      <c r="F43" s="85"/>
      <c r="G43" s="85"/>
      <c r="H43" s="202" t="s">
        <v>306</v>
      </c>
      <c r="I43" s="202"/>
      <c r="J43" s="204">
        <v>1</v>
      </c>
      <c r="K43" s="204"/>
      <c r="L43" s="22">
        <f>Таблица!D14</f>
        <v>5839.33</v>
      </c>
      <c r="M43" s="22">
        <f t="shared" ref="M43:M53" si="2">L43*J43</f>
        <v>5839.33</v>
      </c>
    </row>
    <row r="44" spans="1:13" ht="15.75" x14ac:dyDescent="0.25">
      <c r="A44" s="85"/>
      <c r="B44" s="85"/>
      <c r="C44" s="85"/>
      <c r="D44" s="85"/>
      <c r="E44" s="85"/>
      <c r="F44" s="85"/>
      <c r="G44" s="85"/>
      <c r="H44" s="202" t="s">
        <v>307</v>
      </c>
      <c r="I44" s="202"/>
      <c r="J44" s="204">
        <v>4</v>
      </c>
      <c r="K44" s="204"/>
      <c r="L44" s="22">
        <f>'Столы переговорные'!J94</f>
        <v>2675.12</v>
      </c>
      <c r="M44" s="22">
        <f t="shared" si="2"/>
        <v>10700.48</v>
      </c>
    </row>
    <row r="45" spans="1:13" ht="15.75" x14ac:dyDescent="0.25">
      <c r="A45" s="85"/>
      <c r="B45" s="85"/>
      <c r="C45" s="85"/>
      <c r="D45" s="85"/>
      <c r="E45" s="85"/>
      <c r="F45" s="85"/>
      <c r="G45" s="85"/>
      <c r="H45" s="202" t="s">
        <v>308</v>
      </c>
      <c r="I45" s="202"/>
      <c r="J45" s="204">
        <v>1</v>
      </c>
      <c r="K45" s="204"/>
      <c r="L45" s="22">
        <f>Таблица!D16</f>
        <v>5176.5</v>
      </c>
      <c r="M45" s="22">
        <f t="shared" si="2"/>
        <v>5176.5</v>
      </c>
    </row>
    <row r="46" spans="1:13" ht="15.75" x14ac:dyDescent="0.25">
      <c r="A46" s="85"/>
      <c r="B46" s="85"/>
      <c r="C46" s="85"/>
      <c r="D46" s="85"/>
      <c r="E46" s="85"/>
      <c r="F46" s="85"/>
      <c r="G46" s="85"/>
      <c r="H46" s="202" t="s">
        <v>307</v>
      </c>
      <c r="I46" s="202"/>
      <c r="J46" s="204">
        <v>1</v>
      </c>
      <c r="K46" s="204"/>
      <c r="L46" s="22">
        <f>L44</f>
        <v>2675.12</v>
      </c>
      <c r="M46" s="22">
        <f t="shared" si="2"/>
        <v>2675.12</v>
      </c>
    </row>
    <row r="47" spans="1:13" ht="15.75" x14ac:dyDescent="0.25">
      <c r="A47" s="85"/>
      <c r="B47" s="85"/>
      <c r="C47" s="85"/>
      <c r="D47" s="85"/>
      <c r="E47" s="85"/>
      <c r="F47" s="85"/>
      <c r="G47" s="85"/>
      <c r="H47" s="202" t="s">
        <v>309</v>
      </c>
      <c r="I47" s="202"/>
      <c r="J47" s="204">
        <v>1</v>
      </c>
      <c r="K47" s="204"/>
      <c r="L47" s="22">
        <f>Таблица!D18</f>
        <v>5651.3099999999995</v>
      </c>
      <c r="M47" s="22">
        <f t="shared" si="2"/>
        <v>5651.3099999999995</v>
      </c>
    </row>
    <row r="48" spans="1:13" ht="15.75" x14ac:dyDescent="0.25">
      <c r="A48" s="85"/>
      <c r="B48" s="85"/>
      <c r="C48" s="85"/>
      <c r="D48" s="85"/>
      <c r="E48" s="85"/>
      <c r="F48" s="85"/>
      <c r="G48" s="85"/>
      <c r="H48" s="202" t="s">
        <v>307</v>
      </c>
      <c r="I48" s="202"/>
      <c r="J48" s="204">
        <v>1</v>
      </c>
      <c r="K48" s="204"/>
      <c r="L48" s="22">
        <f>L46</f>
        <v>2675.12</v>
      </c>
      <c r="M48" s="22">
        <f t="shared" si="2"/>
        <v>2675.12</v>
      </c>
    </row>
    <row r="49" spans="1:13" ht="15.75" customHeight="1" x14ac:dyDescent="0.25">
      <c r="A49" s="85"/>
      <c r="B49" s="85"/>
      <c r="C49" s="85"/>
      <c r="D49" s="85"/>
      <c r="E49" s="85"/>
      <c r="F49" s="85"/>
      <c r="G49" s="85"/>
      <c r="H49" s="202" t="s">
        <v>49</v>
      </c>
      <c r="I49" s="202"/>
      <c r="J49" s="204">
        <v>1</v>
      </c>
      <c r="K49" s="204"/>
      <c r="L49" s="22">
        <f>L29</f>
        <v>8251.4599999999991</v>
      </c>
      <c r="M49" s="22">
        <f t="shared" si="2"/>
        <v>8251.4599999999991</v>
      </c>
    </row>
    <row r="50" spans="1:13" ht="15.75" customHeight="1" x14ac:dyDescent="0.25">
      <c r="A50" s="85"/>
      <c r="B50" s="85"/>
      <c r="C50" s="85"/>
      <c r="D50" s="85"/>
      <c r="E50" s="85"/>
      <c r="F50" s="85"/>
      <c r="G50" s="85"/>
      <c r="H50" s="202" t="s">
        <v>190</v>
      </c>
      <c r="I50" s="202"/>
      <c r="J50" s="204">
        <v>2</v>
      </c>
      <c r="K50" s="204"/>
      <c r="L50" s="22">
        <f>'Каркасы и двери'!J89</f>
        <v>7000.7699999999995</v>
      </c>
      <c r="M50" s="22">
        <f t="shared" si="2"/>
        <v>14001.539999999999</v>
      </c>
    </row>
    <row r="51" spans="1:13" ht="15.75" x14ac:dyDescent="0.25">
      <c r="A51" s="85"/>
      <c r="B51" s="85"/>
      <c r="C51" s="85"/>
      <c r="D51" s="85"/>
      <c r="E51" s="85"/>
      <c r="F51" s="85"/>
      <c r="G51" s="85"/>
      <c r="H51" s="202" t="s">
        <v>310</v>
      </c>
      <c r="I51" s="202"/>
      <c r="J51" s="204">
        <v>2</v>
      </c>
      <c r="K51" s="204"/>
      <c r="L51" s="22">
        <f>'Каркасы и двери'!J96</f>
        <v>1269.73</v>
      </c>
      <c r="M51" s="22">
        <f t="shared" si="2"/>
        <v>2539.46</v>
      </c>
    </row>
    <row r="52" spans="1:13" ht="15.75" x14ac:dyDescent="0.25">
      <c r="A52" s="85"/>
      <c r="B52" s="85"/>
      <c r="C52" s="85"/>
      <c r="D52" s="85"/>
      <c r="E52" s="85"/>
      <c r="F52" s="85"/>
      <c r="G52" s="85"/>
      <c r="H52" s="202" t="s">
        <v>311</v>
      </c>
      <c r="I52" s="202"/>
      <c r="J52" s="204">
        <v>2</v>
      </c>
      <c r="K52" s="204"/>
      <c r="L52" s="22">
        <f>L51</f>
        <v>1269.73</v>
      </c>
      <c r="M52" s="22">
        <f t="shared" si="2"/>
        <v>2539.46</v>
      </c>
    </row>
    <row r="53" spans="1:13" ht="15.75" x14ac:dyDescent="0.25">
      <c r="A53" s="85"/>
      <c r="B53" s="85"/>
      <c r="C53" s="85"/>
      <c r="D53" s="85"/>
      <c r="E53" s="85"/>
      <c r="F53" s="85"/>
      <c r="G53" s="85"/>
      <c r="H53" s="202" t="s">
        <v>194</v>
      </c>
      <c r="I53" s="202"/>
      <c r="J53" s="204">
        <v>8</v>
      </c>
      <c r="K53" s="204"/>
      <c r="L53" s="22">
        <f>'Каркасы и двери'!J130</f>
        <v>282.02999999999997</v>
      </c>
      <c r="M53" s="22">
        <f t="shared" si="2"/>
        <v>2256.2399999999998</v>
      </c>
    </row>
    <row r="54" spans="1:13" ht="15.75" x14ac:dyDescent="0.25">
      <c r="A54" s="85"/>
      <c r="B54" s="85"/>
      <c r="C54" s="85"/>
      <c r="D54" s="85"/>
      <c r="E54" s="85"/>
      <c r="F54" s="85"/>
      <c r="G54" s="85"/>
      <c r="H54" s="206"/>
      <c r="I54" s="206"/>
      <c r="J54" s="207"/>
      <c r="K54" s="207"/>
      <c r="L54" s="22"/>
      <c r="M54" s="22"/>
    </row>
    <row r="55" spans="1:13" ht="15.75" x14ac:dyDescent="0.25">
      <c r="A55" s="85"/>
      <c r="B55" s="85"/>
      <c r="C55" s="85"/>
      <c r="D55" s="85"/>
      <c r="E55" s="85"/>
      <c r="F55" s="85"/>
      <c r="G55" s="85"/>
      <c r="H55" s="206" t="s">
        <v>302</v>
      </c>
      <c r="I55" s="206"/>
      <c r="J55" s="207"/>
      <c r="K55" s="207"/>
      <c r="L55" s="22"/>
      <c r="M55" s="22">
        <f>SUM(M43:M54)</f>
        <v>62306.01999999999</v>
      </c>
    </row>
    <row r="56" spans="1:13" x14ac:dyDescent="0.2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</row>
    <row r="57" spans="1:13" x14ac:dyDescent="0.2">
      <c r="A57" s="211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</row>
    <row r="58" spans="1:13" x14ac:dyDescent="0.2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</row>
    <row r="59" spans="1:13" x14ac:dyDescent="0.2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</row>
    <row r="60" spans="1:13" x14ac:dyDescent="0.2">
      <c r="A60" s="211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x14ac:dyDescent="0.2">
      <c r="A61" s="211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</row>
    <row r="62" spans="1:13" x14ac:dyDescent="0.2">
      <c r="A62" s="211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</row>
    <row r="63" spans="1:13" x14ac:dyDescent="0.2">
      <c r="A63" s="211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</row>
    <row r="64" spans="1:13" x14ac:dyDescent="0.2">
      <c r="A64" s="210" t="s">
        <v>312</v>
      </c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</row>
    <row r="65" spans="1:13" ht="15.75" x14ac:dyDescent="0.25">
      <c r="A65" s="85"/>
      <c r="B65" s="85"/>
      <c r="C65" s="85"/>
      <c r="D65" s="85"/>
      <c r="E65" s="85"/>
      <c r="F65" s="85"/>
      <c r="G65" s="85"/>
      <c r="H65" s="200" t="s">
        <v>7</v>
      </c>
      <c r="I65" s="200"/>
      <c r="J65" s="201" t="s">
        <v>295</v>
      </c>
      <c r="K65" s="201"/>
      <c r="L65" s="20" t="s">
        <v>70</v>
      </c>
      <c r="M65" s="20" t="s">
        <v>296</v>
      </c>
    </row>
    <row r="66" spans="1:13" ht="15.75" x14ac:dyDescent="0.25">
      <c r="A66" s="85"/>
      <c r="B66" s="85"/>
      <c r="C66" s="85"/>
      <c r="D66" s="85"/>
      <c r="E66" s="85"/>
      <c r="F66" s="85"/>
      <c r="G66" s="85"/>
      <c r="H66" s="212" t="s">
        <v>313</v>
      </c>
      <c r="I66" s="212"/>
      <c r="J66" s="203">
        <v>1</v>
      </c>
      <c r="K66" s="203"/>
      <c r="L66" s="22">
        <f>Таблица!D6</f>
        <v>14210.98</v>
      </c>
      <c r="M66" s="22">
        <f t="shared" ref="M66:M77" si="3">L66*J66</f>
        <v>14210.98</v>
      </c>
    </row>
    <row r="67" spans="1:13" ht="15.75" x14ac:dyDescent="0.25">
      <c r="A67" s="85"/>
      <c r="B67" s="85"/>
      <c r="C67" s="85"/>
      <c r="D67" s="85"/>
      <c r="E67" s="85"/>
      <c r="F67" s="85"/>
      <c r="G67" s="85"/>
      <c r="H67" s="212" t="s">
        <v>314</v>
      </c>
      <c r="I67" s="212"/>
      <c r="J67" s="203">
        <v>1</v>
      </c>
      <c r="K67" s="203"/>
      <c r="L67" s="22">
        <f>Таблица!D21</f>
        <v>8814.33</v>
      </c>
      <c r="M67" s="22">
        <f t="shared" si="3"/>
        <v>8814.33</v>
      </c>
    </row>
    <row r="68" spans="1:13" ht="15.75" x14ac:dyDescent="0.25">
      <c r="A68" s="85"/>
      <c r="B68" s="85"/>
      <c r="C68" s="85"/>
      <c r="D68" s="85"/>
      <c r="E68" s="85"/>
      <c r="F68" s="85"/>
      <c r="G68" s="85"/>
      <c r="H68" s="213" t="s">
        <v>54</v>
      </c>
      <c r="I68" s="213"/>
      <c r="J68" s="203">
        <v>2</v>
      </c>
      <c r="K68" s="203"/>
      <c r="L68" s="22">
        <f>Таблица!D24</f>
        <v>4375.63</v>
      </c>
      <c r="M68" s="22">
        <f t="shared" si="3"/>
        <v>8751.26</v>
      </c>
    </row>
    <row r="69" spans="1:13" ht="15.75" x14ac:dyDescent="0.25">
      <c r="A69" s="85"/>
      <c r="B69" s="85"/>
      <c r="C69" s="85"/>
      <c r="D69" s="85"/>
      <c r="E69" s="85"/>
      <c r="F69" s="85"/>
      <c r="G69" s="85"/>
      <c r="H69" s="214" t="s">
        <v>53</v>
      </c>
      <c r="I69" s="214"/>
      <c r="J69" s="203">
        <v>1</v>
      </c>
      <c r="K69" s="203"/>
      <c r="L69" s="22">
        <f>Таблица!D23</f>
        <v>374.84999999999997</v>
      </c>
      <c r="M69" s="22">
        <f t="shared" si="3"/>
        <v>374.84999999999997</v>
      </c>
    </row>
    <row r="70" spans="1:13" ht="15.75" x14ac:dyDescent="0.25">
      <c r="A70" s="85"/>
      <c r="B70" s="85"/>
      <c r="C70" s="85"/>
      <c r="D70" s="85"/>
      <c r="E70" s="85"/>
      <c r="F70" s="85"/>
      <c r="G70" s="85"/>
      <c r="H70" s="212" t="s">
        <v>145</v>
      </c>
      <c r="I70" s="212"/>
      <c r="J70" s="203">
        <v>1</v>
      </c>
      <c r="K70" s="203"/>
      <c r="L70" s="22">
        <f>'Каркасы и двери'!J23</f>
        <v>4875.4299999999994</v>
      </c>
      <c r="M70" s="22">
        <f t="shared" si="3"/>
        <v>4875.4299999999994</v>
      </c>
    </row>
    <row r="71" spans="1:13" ht="15.75" x14ac:dyDescent="0.25">
      <c r="A71" s="85"/>
      <c r="B71" s="85"/>
      <c r="C71" s="85"/>
      <c r="D71" s="85"/>
      <c r="E71" s="85"/>
      <c r="F71" s="85"/>
      <c r="G71" s="85"/>
      <c r="H71" s="212" t="s">
        <v>150</v>
      </c>
      <c r="I71" s="212"/>
      <c r="J71" s="203">
        <v>2</v>
      </c>
      <c r="K71" s="203"/>
      <c r="L71" s="22">
        <f>'Каркасы и двери'!J30</f>
        <v>3376.0299999999997</v>
      </c>
      <c r="M71" s="22">
        <f t="shared" si="3"/>
        <v>6752.0599999999995</v>
      </c>
    </row>
    <row r="72" spans="1:13" ht="15.75" x14ac:dyDescent="0.25">
      <c r="A72" s="85"/>
      <c r="B72" s="85"/>
      <c r="C72" s="85"/>
      <c r="D72" s="85"/>
      <c r="E72" s="85"/>
      <c r="F72" s="85"/>
      <c r="G72" s="85"/>
      <c r="H72" s="215" t="s">
        <v>159</v>
      </c>
      <c r="I72" s="215"/>
      <c r="J72" s="203">
        <v>1</v>
      </c>
      <c r="K72" s="203"/>
      <c r="L72" s="22">
        <f>'Каркасы и двери'!J40</f>
        <v>1750.49</v>
      </c>
      <c r="M72" s="22">
        <f t="shared" si="3"/>
        <v>1750.49</v>
      </c>
    </row>
    <row r="73" spans="1:13" ht="15.75" x14ac:dyDescent="0.25">
      <c r="A73" s="85"/>
      <c r="B73" s="85"/>
      <c r="C73" s="85"/>
      <c r="D73" s="85"/>
      <c r="E73" s="85"/>
      <c r="F73" s="85"/>
      <c r="G73" s="85"/>
      <c r="H73" s="212" t="s">
        <v>315</v>
      </c>
      <c r="I73" s="212"/>
      <c r="J73" s="203">
        <v>1</v>
      </c>
      <c r="K73" s="203"/>
      <c r="L73" s="22">
        <f>'Каркасы и двери'!J50</f>
        <v>1625.54</v>
      </c>
      <c r="M73" s="22">
        <f t="shared" si="3"/>
        <v>1625.54</v>
      </c>
    </row>
    <row r="74" spans="1:13" ht="15.75" x14ac:dyDescent="0.25">
      <c r="A74" s="85"/>
      <c r="B74" s="85"/>
      <c r="C74" s="85"/>
      <c r="D74" s="85"/>
      <c r="E74" s="85"/>
      <c r="F74" s="85"/>
      <c r="G74" s="85"/>
      <c r="H74" s="212" t="s">
        <v>316</v>
      </c>
      <c r="I74" s="212"/>
      <c r="J74" s="203">
        <v>1</v>
      </c>
      <c r="K74" s="203"/>
      <c r="L74" s="22">
        <f>L73</f>
        <v>1625.54</v>
      </c>
      <c r="M74" s="22">
        <f t="shared" si="3"/>
        <v>1625.54</v>
      </c>
    </row>
    <row r="75" spans="1:13" ht="15.75" x14ac:dyDescent="0.25">
      <c r="A75" s="85"/>
      <c r="B75" s="85"/>
      <c r="C75" s="85"/>
      <c r="D75" s="85"/>
      <c r="E75" s="85"/>
      <c r="F75" s="85"/>
      <c r="G75" s="85"/>
      <c r="H75" s="212" t="s">
        <v>317</v>
      </c>
      <c r="I75" s="212"/>
      <c r="J75" s="203">
        <v>1</v>
      </c>
      <c r="K75" s="203"/>
      <c r="L75" s="22">
        <f>'Каркасы и двери'!J57</f>
        <v>3750.8799999999997</v>
      </c>
      <c r="M75" s="22">
        <f t="shared" si="3"/>
        <v>3750.8799999999997</v>
      </c>
    </row>
    <row r="76" spans="1:13" ht="15.75" x14ac:dyDescent="0.25">
      <c r="A76" s="85"/>
      <c r="B76" s="85"/>
      <c r="C76" s="85"/>
      <c r="D76" s="85"/>
      <c r="E76" s="85"/>
      <c r="F76" s="85"/>
      <c r="G76" s="85"/>
      <c r="H76" s="212" t="s">
        <v>318</v>
      </c>
      <c r="I76" s="212"/>
      <c r="J76" s="203">
        <v>1</v>
      </c>
      <c r="K76" s="203"/>
      <c r="L76" s="22">
        <f>L75</f>
        <v>3750.8799999999997</v>
      </c>
      <c r="M76" s="22">
        <f t="shared" si="3"/>
        <v>3750.8799999999997</v>
      </c>
    </row>
    <row r="77" spans="1:13" ht="15.75" x14ac:dyDescent="0.25">
      <c r="A77" s="85"/>
      <c r="B77" s="85"/>
      <c r="C77" s="85"/>
      <c r="D77" s="85"/>
      <c r="E77" s="85"/>
      <c r="F77" s="85"/>
      <c r="G77" s="85"/>
      <c r="H77" s="212" t="str">
        <f>'Столы переговорные'!C12</f>
        <v xml:space="preserve">LT-PS18  </v>
      </c>
      <c r="I77" s="212"/>
      <c r="J77" s="203">
        <v>1</v>
      </c>
      <c r="K77" s="203"/>
      <c r="L77" s="22">
        <f>'Столы переговорные'!J12</f>
        <v>7501.7599999999993</v>
      </c>
      <c r="M77" s="22">
        <f t="shared" si="3"/>
        <v>7501.7599999999993</v>
      </c>
    </row>
    <row r="78" spans="1:13" ht="15.75" x14ac:dyDescent="0.25">
      <c r="A78" s="85"/>
      <c r="B78" s="85"/>
      <c r="C78" s="85"/>
      <c r="D78" s="85"/>
      <c r="E78" s="85"/>
      <c r="F78" s="85"/>
      <c r="G78" s="85"/>
      <c r="H78" s="206"/>
      <c r="I78" s="206"/>
      <c r="J78" s="207"/>
      <c r="K78" s="207"/>
      <c r="L78" s="22"/>
      <c r="M78" s="22"/>
    </row>
    <row r="79" spans="1:13" ht="15.75" x14ac:dyDescent="0.25">
      <c r="A79" s="85"/>
      <c r="B79" s="85"/>
      <c r="C79" s="85"/>
      <c r="D79" s="85"/>
      <c r="E79" s="85"/>
      <c r="F79" s="85"/>
      <c r="G79" s="85"/>
      <c r="H79" s="208" t="s">
        <v>302</v>
      </c>
      <c r="I79" s="208"/>
      <c r="J79" s="209"/>
      <c r="K79" s="209"/>
      <c r="L79" s="24"/>
      <c r="M79" s="24">
        <f>SUM(M66:M78)</f>
        <v>63783.999999999993</v>
      </c>
    </row>
    <row r="80" spans="1:13" x14ac:dyDescent="0.2">
      <c r="A80" s="210" t="s">
        <v>319</v>
      </c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</row>
    <row r="81" spans="1:13" ht="15.75" x14ac:dyDescent="0.25">
      <c r="A81" s="85"/>
      <c r="B81" s="85"/>
      <c r="C81" s="85"/>
      <c r="D81" s="85"/>
      <c r="E81" s="85"/>
      <c r="F81" s="85"/>
      <c r="G81" s="85"/>
      <c r="H81" s="200" t="s">
        <v>7</v>
      </c>
      <c r="I81" s="200"/>
      <c r="J81" s="201" t="s">
        <v>295</v>
      </c>
      <c r="K81" s="201"/>
      <c r="L81" s="20" t="s">
        <v>70</v>
      </c>
      <c r="M81" s="20" t="s">
        <v>296</v>
      </c>
    </row>
    <row r="82" spans="1:13" ht="15.75" x14ac:dyDescent="0.25">
      <c r="A82" s="85"/>
      <c r="B82" s="85"/>
      <c r="C82" s="85"/>
      <c r="D82" s="85"/>
      <c r="E82" s="85"/>
      <c r="F82" s="85"/>
      <c r="G82" s="85"/>
      <c r="H82" s="216" t="s">
        <v>187</v>
      </c>
      <c r="I82" s="216"/>
      <c r="J82" s="203">
        <v>1</v>
      </c>
      <c r="K82" s="203"/>
      <c r="L82" s="22">
        <f>'Каркасы и двери'!J82</f>
        <v>30004.66</v>
      </c>
      <c r="M82" s="22">
        <f>L82*J82</f>
        <v>30004.66</v>
      </c>
    </row>
    <row r="83" spans="1:13" ht="15.75" x14ac:dyDescent="0.25">
      <c r="A83" s="85"/>
      <c r="B83" s="85"/>
      <c r="C83" s="85"/>
      <c r="D83" s="85"/>
      <c r="E83" s="85"/>
      <c r="F83" s="85"/>
      <c r="G83" s="85"/>
      <c r="H83" s="216" t="s">
        <v>320</v>
      </c>
      <c r="I83" s="216"/>
      <c r="J83" s="203">
        <v>1</v>
      </c>
      <c r="K83" s="203"/>
      <c r="L83" s="22">
        <f>'Столы переговорные'!J43</f>
        <v>10001.949999999999</v>
      </c>
      <c r="M83" s="22">
        <f>L83*J83</f>
        <v>10001.949999999999</v>
      </c>
    </row>
    <row r="84" spans="1:13" ht="15.75" x14ac:dyDescent="0.25">
      <c r="A84" s="85"/>
      <c r="B84" s="85"/>
      <c r="C84" s="85"/>
      <c r="D84" s="85"/>
      <c r="E84" s="85"/>
      <c r="F84" s="85"/>
      <c r="G84" s="85"/>
      <c r="H84" s="216" t="s">
        <v>38</v>
      </c>
      <c r="I84" s="216"/>
      <c r="J84" s="203">
        <v>4</v>
      </c>
      <c r="K84" s="203"/>
      <c r="L84" s="22">
        <f>Таблица!D96</f>
        <v>2675.12</v>
      </c>
      <c r="M84" s="22">
        <f>L84*J84</f>
        <v>10700.48</v>
      </c>
    </row>
    <row r="85" spans="1:13" ht="15.75" x14ac:dyDescent="0.25">
      <c r="A85" s="85"/>
      <c r="B85" s="85"/>
      <c r="C85" s="85"/>
      <c r="D85" s="85"/>
      <c r="E85" s="85"/>
      <c r="F85" s="85"/>
      <c r="G85" s="85"/>
      <c r="H85" s="206"/>
      <c r="I85" s="206"/>
      <c r="J85" s="207"/>
      <c r="K85" s="207"/>
      <c r="L85" s="22"/>
      <c r="M85" s="22"/>
    </row>
    <row r="86" spans="1:13" ht="15.75" customHeight="1" x14ac:dyDescent="0.25">
      <c r="A86" s="85"/>
      <c r="B86" s="85"/>
      <c r="C86" s="85"/>
      <c r="D86" s="85"/>
      <c r="E86" s="85"/>
      <c r="F86" s="85"/>
      <c r="G86" s="85"/>
      <c r="H86" s="206"/>
      <c r="I86" s="206"/>
      <c r="J86" s="207"/>
      <c r="K86" s="207"/>
      <c r="L86" s="22"/>
      <c r="M86" s="22"/>
    </row>
    <row r="87" spans="1:13" ht="15.75" customHeight="1" x14ac:dyDescent="0.25">
      <c r="A87" s="85"/>
      <c r="B87" s="85"/>
      <c r="C87" s="85"/>
      <c r="D87" s="85"/>
      <c r="E87" s="85"/>
      <c r="F87" s="85"/>
      <c r="G87" s="85"/>
      <c r="H87" s="206"/>
      <c r="I87" s="206"/>
      <c r="J87" s="207"/>
      <c r="K87" s="207"/>
      <c r="L87" s="22"/>
      <c r="M87" s="22"/>
    </row>
    <row r="88" spans="1:13" ht="15.75" x14ac:dyDescent="0.25">
      <c r="A88" s="85"/>
      <c r="B88" s="85"/>
      <c r="C88" s="85"/>
      <c r="D88" s="85"/>
      <c r="E88" s="85"/>
      <c r="F88" s="85"/>
      <c r="G88" s="85"/>
      <c r="H88" s="206"/>
      <c r="I88" s="206"/>
      <c r="J88" s="207"/>
      <c r="K88" s="207"/>
      <c r="L88" s="22"/>
      <c r="M88" s="22"/>
    </row>
    <row r="89" spans="1:13" ht="15.75" x14ac:dyDescent="0.25">
      <c r="A89" s="85"/>
      <c r="B89" s="85"/>
      <c r="C89" s="85"/>
      <c r="D89" s="85"/>
      <c r="E89" s="85"/>
      <c r="F89" s="85"/>
      <c r="G89" s="85"/>
      <c r="H89" s="206"/>
      <c r="I89" s="206"/>
      <c r="J89" s="207"/>
      <c r="K89" s="207"/>
      <c r="L89" s="22"/>
      <c r="M89" s="22"/>
    </row>
    <row r="90" spans="1:13" ht="15.75" x14ac:dyDescent="0.25">
      <c r="A90" s="85"/>
      <c r="B90" s="85"/>
      <c r="C90" s="85"/>
      <c r="D90" s="85"/>
      <c r="E90" s="85"/>
      <c r="F90" s="85"/>
      <c r="G90" s="85"/>
      <c r="H90" s="206"/>
      <c r="I90" s="206"/>
      <c r="J90" s="207"/>
      <c r="K90" s="207"/>
      <c r="L90" s="22"/>
      <c r="M90" s="22"/>
    </row>
    <row r="91" spans="1:13" ht="15.75" x14ac:dyDescent="0.25">
      <c r="A91" s="85"/>
      <c r="B91" s="85"/>
      <c r="C91" s="85"/>
      <c r="D91" s="85"/>
      <c r="E91" s="85"/>
      <c r="F91" s="85"/>
      <c r="G91" s="85"/>
      <c r="H91" s="206"/>
      <c r="I91" s="206"/>
      <c r="J91" s="207"/>
      <c r="K91" s="207"/>
      <c r="L91" s="22"/>
      <c r="M91" s="22"/>
    </row>
    <row r="92" spans="1:13" ht="15.75" x14ac:dyDescent="0.25">
      <c r="A92" s="85"/>
      <c r="B92" s="85"/>
      <c r="C92" s="85"/>
      <c r="D92" s="85"/>
      <c r="E92" s="85"/>
      <c r="F92" s="85"/>
      <c r="G92" s="85"/>
      <c r="H92" s="206"/>
      <c r="I92" s="206"/>
      <c r="J92" s="207"/>
      <c r="K92" s="207"/>
      <c r="L92" s="22"/>
      <c r="M92" s="22"/>
    </row>
    <row r="93" spans="1:13" ht="15.75" customHeight="1" x14ac:dyDescent="0.25">
      <c r="A93" s="85"/>
      <c r="B93" s="85"/>
      <c r="C93" s="85"/>
      <c r="D93" s="85"/>
      <c r="E93" s="85"/>
      <c r="F93" s="85"/>
      <c r="G93" s="85"/>
      <c r="H93" s="206"/>
      <c r="I93" s="206"/>
      <c r="J93" s="207"/>
      <c r="K93" s="207"/>
      <c r="L93" s="22"/>
      <c r="M93" s="22"/>
    </row>
    <row r="94" spans="1:13" ht="15.75" x14ac:dyDescent="0.25">
      <c r="A94" s="85"/>
      <c r="B94" s="85"/>
      <c r="C94" s="85"/>
      <c r="D94" s="85"/>
      <c r="E94" s="85"/>
      <c r="F94" s="85"/>
      <c r="G94" s="85"/>
      <c r="H94" s="206"/>
      <c r="I94" s="206"/>
      <c r="J94" s="207"/>
      <c r="K94" s="207"/>
      <c r="L94" s="22"/>
      <c r="M94" s="22"/>
    </row>
    <row r="95" spans="1:13" ht="15.75" x14ac:dyDescent="0.25">
      <c r="A95" s="85"/>
      <c r="B95" s="85"/>
      <c r="C95" s="85"/>
      <c r="D95" s="85"/>
      <c r="E95" s="85"/>
      <c r="F95" s="85"/>
      <c r="G95" s="85"/>
      <c r="H95" s="206" t="s">
        <v>302</v>
      </c>
      <c r="I95" s="206"/>
      <c r="J95" s="207"/>
      <c r="K95" s="207"/>
      <c r="L95" s="22"/>
      <c r="M95" s="22">
        <f>SUM(M82:M94)</f>
        <v>50707.09</v>
      </c>
    </row>
    <row r="96" spans="1:13" ht="15.75" customHeight="1" x14ac:dyDescent="0.2">
      <c r="A96" s="210" t="s">
        <v>321</v>
      </c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</row>
    <row r="97" spans="1:13" ht="15.75" x14ac:dyDescent="0.25">
      <c r="A97" s="85"/>
      <c r="B97" s="85"/>
      <c r="C97" s="85"/>
      <c r="D97" s="85"/>
      <c r="E97" s="85"/>
      <c r="F97" s="85"/>
      <c r="G97" s="85"/>
      <c r="H97" s="200" t="s">
        <v>7</v>
      </c>
      <c r="I97" s="200"/>
      <c r="J97" s="201" t="s">
        <v>295</v>
      </c>
      <c r="K97" s="201"/>
      <c r="L97" s="20" t="s">
        <v>70</v>
      </c>
      <c r="M97" s="20" t="s">
        <v>296</v>
      </c>
    </row>
    <row r="98" spans="1:13" ht="15.75" x14ac:dyDescent="0.25">
      <c r="A98" s="85"/>
      <c r="B98" s="85"/>
      <c r="C98" s="85"/>
      <c r="D98" s="85"/>
      <c r="E98" s="85"/>
      <c r="F98" s="85"/>
      <c r="G98" s="85"/>
      <c r="H98" s="216" t="s">
        <v>322</v>
      </c>
      <c r="I98" s="216"/>
      <c r="J98" s="203">
        <v>1</v>
      </c>
      <c r="K98" s="203"/>
      <c r="L98" s="22">
        <f>'Примеры модульных тумб'!K12</f>
        <v>17940.439999999999</v>
      </c>
      <c r="M98" s="22">
        <f t="shared" ref="M98:M103" si="4">L98*J98</f>
        <v>17940.439999999999</v>
      </c>
    </row>
    <row r="99" spans="1:13" ht="15.75" customHeight="1" x14ac:dyDescent="0.25">
      <c r="A99" s="85"/>
      <c r="B99" s="85"/>
      <c r="C99" s="85"/>
      <c r="D99" s="85"/>
      <c r="E99" s="85"/>
      <c r="F99" s="85"/>
      <c r="G99" s="85"/>
      <c r="H99" s="217" t="s">
        <v>54</v>
      </c>
      <c r="I99" s="217"/>
      <c r="J99" s="203">
        <v>2</v>
      </c>
      <c r="K99" s="203"/>
      <c r="L99" s="22">
        <f>L68</f>
        <v>4375.63</v>
      </c>
      <c r="M99" s="22">
        <f t="shared" si="4"/>
        <v>8751.26</v>
      </c>
    </row>
    <row r="100" spans="1:13" ht="15.75" customHeight="1" x14ac:dyDescent="0.25">
      <c r="A100" s="85"/>
      <c r="B100" s="85"/>
      <c r="C100" s="85"/>
      <c r="D100" s="85"/>
      <c r="E100" s="85"/>
      <c r="F100" s="85"/>
      <c r="G100" s="85"/>
      <c r="H100" s="218" t="str">
        <f>Таблица!B23</f>
        <v>LT-PK</v>
      </c>
      <c r="I100" s="218"/>
      <c r="J100" s="203">
        <v>1</v>
      </c>
      <c r="K100" s="203"/>
      <c r="L100" s="22">
        <f>Таблица!D23</f>
        <v>374.84999999999997</v>
      </c>
      <c r="M100" s="22">
        <f t="shared" si="4"/>
        <v>374.84999999999997</v>
      </c>
    </row>
    <row r="101" spans="1:13" ht="15.75" x14ac:dyDescent="0.25">
      <c r="A101" s="85"/>
      <c r="B101" s="85"/>
      <c r="C101" s="85"/>
      <c r="D101" s="85"/>
      <c r="E101" s="85"/>
      <c r="F101" s="85"/>
      <c r="G101" s="85"/>
      <c r="H101" s="218" t="s">
        <v>120</v>
      </c>
      <c r="I101" s="218"/>
      <c r="J101" s="203">
        <v>2</v>
      </c>
      <c r="K101" s="203"/>
      <c r="L101" s="22">
        <f>'Столы переговорные'!J56</f>
        <v>5438.3</v>
      </c>
      <c r="M101" s="22">
        <f t="shared" si="4"/>
        <v>10876.6</v>
      </c>
    </row>
    <row r="102" spans="1:13" ht="15.75" x14ac:dyDescent="0.25">
      <c r="A102" s="85"/>
      <c r="B102" s="85"/>
      <c r="C102" s="85"/>
      <c r="D102" s="85"/>
      <c r="E102" s="85"/>
      <c r="F102" s="85"/>
      <c r="G102" s="85"/>
      <c r="H102" s="218" t="s">
        <v>194</v>
      </c>
      <c r="I102" s="218"/>
      <c r="J102" s="203">
        <v>6</v>
      </c>
      <c r="K102" s="203"/>
      <c r="L102" s="22">
        <f>L53</f>
        <v>282.02999999999997</v>
      </c>
      <c r="M102" s="22">
        <f t="shared" si="4"/>
        <v>1692.1799999999998</v>
      </c>
    </row>
    <row r="103" spans="1:13" ht="15.75" x14ac:dyDescent="0.25">
      <c r="A103" s="85"/>
      <c r="B103" s="85"/>
      <c r="C103" s="85"/>
      <c r="D103" s="85"/>
      <c r="E103" s="85"/>
      <c r="F103" s="85"/>
      <c r="G103" s="85"/>
      <c r="H103" s="216" t="s">
        <v>38</v>
      </c>
      <c r="I103" s="216"/>
      <c r="J103" s="203">
        <v>6</v>
      </c>
      <c r="K103" s="203"/>
      <c r="L103" s="22">
        <f>Таблица!D96</f>
        <v>2675.12</v>
      </c>
      <c r="M103" s="22">
        <f t="shared" si="4"/>
        <v>16050.72</v>
      </c>
    </row>
    <row r="104" spans="1:13" ht="15.75" x14ac:dyDescent="0.25">
      <c r="A104" s="85"/>
      <c r="B104" s="85"/>
      <c r="C104" s="85"/>
      <c r="D104" s="85"/>
      <c r="E104" s="85"/>
      <c r="F104" s="85"/>
      <c r="G104" s="85"/>
      <c r="H104" s="219"/>
      <c r="I104" s="219"/>
      <c r="J104" s="220"/>
      <c r="K104" s="220"/>
      <c r="L104" s="22"/>
      <c r="M104" s="22"/>
    </row>
    <row r="105" spans="1:13" ht="15.75" x14ac:dyDescent="0.25">
      <c r="A105" s="85"/>
      <c r="B105" s="85"/>
      <c r="C105" s="85"/>
      <c r="D105" s="85"/>
      <c r="E105" s="85"/>
      <c r="F105" s="85"/>
      <c r="G105" s="85"/>
      <c r="H105" s="219"/>
      <c r="I105" s="219"/>
      <c r="J105" s="220"/>
      <c r="K105" s="220"/>
      <c r="L105" s="22"/>
      <c r="M105" s="22"/>
    </row>
    <row r="106" spans="1:13" ht="15.75" customHeight="1" x14ac:dyDescent="0.25">
      <c r="A106" s="85"/>
      <c r="B106" s="85"/>
      <c r="C106" s="85"/>
      <c r="D106" s="85"/>
      <c r="E106" s="85"/>
      <c r="F106" s="85"/>
      <c r="G106" s="85"/>
      <c r="H106" s="206"/>
      <c r="I106" s="206"/>
      <c r="J106" s="207"/>
      <c r="K106" s="207"/>
      <c r="L106" s="22"/>
      <c r="M106" s="22"/>
    </row>
    <row r="107" spans="1:13" ht="15.75" customHeight="1" x14ac:dyDescent="0.25">
      <c r="A107" s="85"/>
      <c r="B107" s="85"/>
      <c r="C107" s="85"/>
      <c r="D107" s="85"/>
      <c r="E107" s="85"/>
      <c r="F107" s="85"/>
      <c r="G107" s="85"/>
      <c r="H107" s="206"/>
      <c r="I107" s="206"/>
      <c r="J107" s="207"/>
      <c r="K107" s="207"/>
      <c r="L107" s="22"/>
      <c r="M107" s="22"/>
    </row>
    <row r="108" spans="1:13" ht="15.75" customHeight="1" x14ac:dyDescent="0.25">
      <c r="A108" s="85"/>
      <c r="B108" s="85"/>
      <c r="C108" s="85"/>
      <c r="D108" s="85"/>
      <c r="E108" s="85"/>
      <c r="F108" s="85"/>
      <c r="G108" s="85"/>
      <c r="H108" s="206"/>
      <c r="I108" s="206"/>
      <c r="J108" s="207"/>
      <c r="K108" s="207"/>
      <c r="L108" s="22"/>
      <c r="M108" s="22"/>
    </row>
    <row r="109" spans="1:13" ht="15.75" customHeight="1" x14ac:dyDescent="0.25">
      <c r="A109" s="85"/>
      <c r="B109" s="85"/>
      <c r="C109" s="85"/>
      <c r="D109" s="85"/>
      <c r="E109" s="85"/>
      <c r="F109" s="85"/>
      <c r="G109" s="85"/>
      <c r="H109" s="206"/>
      <c r="I109" s="206"/>
      <c r="J109" s="207"/>
      <c r="K109" s="207"/>
      <c r="L109" s="22"/>
      <c r="M109" s="22"/>
    </row>
    <row r="110" spans="1:13" ht="15.75" customHeight="1" x14ac:dyDescent="0.25">
      <c r="A110" s="85"/>
      <c r="B110" s="85"/>
      <c r="C110" s="85"/>
      <c r="D110" s="85"/>
      <c r="E110" s="85"/>
      <c r="F110" s="85"/>
      <c r="G110" s="85"/>
      <c r="H110" s="206"/>
      <c r="I110" s="206"/>
      <c r="J110" s="207"/>
      <c r="K110" s="207"/>
      <c r="L110" s="22"/>
      <c r="M110" s="22"/>
    </row>
    <row r="111" spans="1:13" ht="15.75" x14ac:dyDescent="0.25">
      <c r="A111" s="85"/>
      <c r="B111" s="85"/>
      <c r="C111" s="85"/>
      <c r="D111" s="85"/>
      <c r="E111" s="85"/>
      <c r="F111" s="85"/>
      <c r="G111" s="85"/>
      <c r="H111" s="206" t="s">
        <v>302</v>
      </c>
      <c r="I111" s="206"/>
      <c r="J111" s="207"/>
      <c r="K111" s="207"/>
      <c r="L111" s="22"/>
      <c r="M111" s="22">
        <f>SUM(M98:M110)</f>
        <v>55686.049999999996</v>
      </c>
    </row>
    <row r="112" spans="1:13" ht="15.75" customHeight="1" x14ac:dyDescent="0.2">
      <c r="A112" s="211"/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</row>
    <row r="113" spans="1:13" ht="15.75" customHeight="1" x14ac:dyDescent="0.2">
      <c r="A113" s="211"/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</row>
    <row r="114" spans="1:13" ht="15.75" customHeight="1" x14ac:dyDescent="0.2">
      <c r="A114" s="211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</row>
    <row r="115" spans="1:13" ht="15.75" customHeight="1" x14ac:dyDescent="0.2">
      <c r="A115" s="211"/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</row>
    <row r="116" spans="1:13" ht="15.75" customHeight="1" x14ac:dyDescent="0.2">
      <c r="A116" s="210" t="s">
        <v>323</v>
      </c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</row>
    <row r="117" spans="1:13" ht="15.75" customHeight="1" x14ac:dyDescent="0.25">
      <c r="A117" s="85"/>
      <c r="B117" s="85"/>
      <c r="C117" s="85"/>
      <c r="D117" s="85"/>
      <c r="E117" s="85"/>
      <c r="F117" s="85"/>
      <c r="G117" s="85"/>
      <c r="H117" s="200" t="s">
        <v>7</v>
      </c>
      <c r="I117" s="200"/>
      <c r="J117" s="201" t="s">
        <v>295</v>
      </c>
      <c r="K117" s="201"/>
      <c r="L117" s="20" t="s">
        <v>70</v>
      </c>
      <c r="M117" s="20" t="s">
        <v>296</v>
      </c>
    </row>
    <row r="118" spans="1:13" ht="15.75" x14ac:dyDescent="0.25">
      <c r="A118" s="85"/>
      <c r="B118" s="85"/>
      <c r="C118" s="85"/>
      <c r="D118" s="85"/>
      <c r="E118" s="85"/>
      <c r="F118" s="85"/>
      <c r="G118" s="85"/>
      <c r="H118" s="212" t="s">
        <v>324</v>
      </c>
      <c r="I118" s="212"/>
      <c r="J118" s="203">
        <v>1</v>
      </c>
      <c r="K118" s="203"/>
      <c r="L118" s="22">
        <f>Таблица!D22</f>
        <v>11251.449999999999</v>
      </c>
      <c r="M118" s="22">
        <f t="shared" ref="M118:M125" si="5">L118*J118</f>
        <v>11251.449999999999</v>
      </c>
    </row>
    <row r="119" spans="1:13" ht="15.75" x14ac:dyDescent="0.25">
      <c r="A119" s="85"/>
      <c r="B119" s="85"/>
      <c r="C119" s="85"/>
      <c r="D119" s="85"/>
      <c r="E119" s="85"/>
      <c r="F119" s="85"/>
      <c r="G119" s="85"/>
      <c r="H119" s="221" t="s">
        <v>54</v>
      </c>
      <c r="I119" s="221"/>
      <c r="J119" s="204">
        <v>2</v>
      </c>
      <c r="K119" s="204"/>
      <c r="L119" s="22">
        <f>Таблица!D24</f>
        <v>4375.63</v>
      </c>
      <c r="M119" s="22">
        <f t="shared" si="5"/>
        <v>8751.26</v>
      </c>
    </row>
    <row r="120" spans="1:13" ht="15.75" x14ac:dyDescent="0.25">
      <c r="A120" s="85"/>
      <c r="B120" s="85"/>
      <c r="C120" s="85"/>
      <c r="D120" s="85"/>
      <c r="E120" s="85"/>
      <c r="F120" s="85"/>
      <c r="G120" s="85"/>
      <c r="H120" s="221" t="str">
        <f>Таблица!B23</f>
        <v>LT-PK</v>
      </c>
      <c r="I120" s="221"/>
      <c r="J120" s="204">
        <v>1</v>
      </c>
      <c r="K120" s="204"/>
      <c r="L120" s="22">
        <f>Таблица!D23</f>
        <v>374.84999999999997</v>
      </c>
      <c r="M120" s="22">
        <f t="shared" si="5"/>
        <v>374.84999999999997</v>
      </c>
    </row>
    <row r="121" spans="1:13" ht="15.75" x14ac:dyDescent="0.25">
      <c r="A121" s="85"/>
      <c r="B121" s="85"/>
      <c r="C121" s="85"/>
      <c r="D121" s="85"/>
      <c r="E121" s="85"/>
      <c r="F121" s="85"/>
      <c r="G121" s="85"/>
      <c r="H121" s="202" t="s">
        <v>311</v>
      </c>
      <c r="I121" s="202"/>
      <c r="J121" s="204">
        <v>1</v>
      </c>
      <c r="K121" s="204"/>
      <c r="L121" s="22">
        <f>Таблица!D82</f>
        <v>1269.73</v>
      </c>
      <c r="M121" s="22">
        <f t="shared" si="5"/>
        <v>1269.73</v>
      </c>
    </row>
    <row r="122" spans="1:13" ht="15.75" x14ac:dyDescent="0.25">
      <c r="A122" s="85"/>
      <c r="B122" s="85"/>
      <c r="C122" s="85"/>
      <c r="D122" s="85"/>
      <c r="E122" s="85"/>
      <c r="F122" s="85"/>
      <c r="G122" s="85"/>
      <c r="H122" s="218" t="s">
        <v>194</v>
      </c>
      <c r="I122" s="218"/>
      <c r="J122" s="203">
        <v>6</v>
      </c>
      <c r="K122" s="203"/>
      <c r="L122" s="22">
        <f>'Каркасы и двери'!J130</f>
        <v>282.02999999999997</v>
      </c>
      <c r="M122" s="22">
        <f t="shared" si="5"/>
        <v>1692.1799999999998</v>
      </c>
    </row>
    <row r="123" spans="1:13" ht="15.75" x14ac:dyDescent="0.25">
      <c r="A123" s="85"/>
      <c r="B123" s="85"/>
      <c r="C123" s="85"/>
      <c r="D123" s="85"/>
      <c r="E123" s="85"/>
      <c r="F123" s="85"/>
      <c r="G123" s="85"/>
      <c r="H123" s="202" t="s">
        <v>120</v>
      </c>
      <c r="I123" s="202"/>
      <c r="J123" s="203">
        <v>2</v>
      </c>
      <c r="K123" s="203"/>
      <c r="L123" s="22">
        <f>'Столы переговорные'!J56</f>
        <v>5438.3</v>
      </c>
      <c r="M123" s="22">
        <f t="shared" si="5"/>
        <v>10876.6</v>
      </c>
    </row>
    <row r="124" spans="1:13" ht="15.75" x14ac:dyDescent="0.25">
      <c r="A124" s="85"/>
      <c r="B124" s="85"/>
      <c r="C124" s="85"/>
      <c r="D124" s="85"/>
      <c r="E124" s="85"/>
      <c r="F124" s="85"/>
      <c r="G124" s="85"/>
      <c r="H124" s="202" t="s">
        <v>125</v>
      </c>
      <c r="I124" s="202"/>
      <c r="J124" s="203">
        <v>1</v>
      </c>
      <c r="K124" s="203"/>
      <c r="L124" s="22">
        <f>'Столы переговорные'!J62</f>
        <v>4875.4299999999994</v>
      </c>
      <c r="M124" s="22">
        <f t="shared" si="5"/>
        <v>4875.4299999999994</v>
      </c>
    </row>
    <row r="125" spans="1:13" ht="15.75" x14ac:dyDescent="0.25">
      <c r="A125" s="85"/>
      <c r="B125" s="85"/>
      <c r="C125" s="85"/>
      <c r="D125" s="85"/>
      <c r="E125" s="85"/>
      <c r="F125" s="85"/>
      <c r="G125" s="85"/>
      <c r="H125" s="202" t="s">
        <v>307</v>
      </c>
      <c r="I125" s="202"/>
      <c r="J125" s="203">
        <v>8</v>
      </c>
      <c r="K125" s="203"/>
      <c r="L125" s="22">
        <f>Таблица!D96</f>
        <v>2675.12</v>
      </c>
      <c r="M125" s="22">
        <f t="shared" si="5"/>
        <v>21400.959999999999</v>
      </c>
    </row>
    <row r="126" spans="1:13" ht="15.75" x14ac:dyDescent="0.25">
      <c r="A126" s="85"/>
      <c r="B126" s="85"/>
      <c r="C126" s="85"/>
      <c r="D126" s="85"/>
      <c r="E126" s="85"/>
      <c r="F126" s="85"/>
      <c r="G126" s="85"/>
      <c r="H126" s="222"/>
      <c r="I126" s="222"/>
      <c r="J126" s="223"/>
      <c r="K126" s="223"/>
      <c r="L126" s="22"/>
      <c r="M126" s="22"/>
    </row>
    <row r="127" spans="1:13" ht="15.75" x14ac:dyDescent="0.25">
      <c r="A127" s="85"/>
      <c r="B127" s="85"/>
      <c r="C127" s="85"/>
      <c r="D127" s="85"/>
      <c r="E127" s="85"/>
      <c r="F127" s="85"/>
      <c r="G127" s="85"/>
      <c r="H127" s="222"/>
      <c r="I127" s="222"/>
      <c r="J127" s="223"/>
      <c r="K127" s="223"/>
      <c r="L127" s="22"/>
      <c r="M127" s="22"/>
    </row>
    <row r="128" spans="1:13" ht="15.75" x14ac:dyDescent="0.25">
      <c r="A128" s="85"/>
      <c r="B128" s="85"/>
      <c r="C128" s="85"/>
      <c r="D128" s="85"/>
      <c r="E128" s="85"/>
      <c r="F128" s="85"/>
      <c r="G128" s="85"/>
      <c r="H128" s="222"/>
      <c r="I128" s="222"/>
      <c r="J128" s="223"/>
      <c r="K128" s="223"/>
      <c r="L128" s="22"/>
      <c r="M128" s="22"/>
    </row>
    <row r="129" spans="1:13" ht="15.75" x14ac:dyDescent="0.25">
      <c r="A129" s="85"/>
      <c r="B129" s="85"/>
      <c r="C129" s="85"/>
      <c r="D129" s="85"/>
      <c r="E129" s="85"/>
      <c r="F129" s="85"/>
      <c r="G129" s="85"/>
      <c r="H129" s="222"/>
      <c r="I129" s="222"/>
      <c r="J129" s="223"/>
      <c r="K129" s="223"/>
      <c r="L129" s="22"/>
      <c r="M129" s="22"/>
    </row>
    <row r="130" spans="1:13" ht="15.75" x14ac:dyDescent="0.25">
      <c r="A130" s="85"/>
      <c r="B130" s="85"/>
      <c r="C130" s="85"/>
      <c r="D130" s="85"/>
      <c r="E130" s="85"/>
      <c r="F130" s="85"/>
      <c r="G130" s="85"/>
      <c r="H130" s="222"/>
      <c r="I130" s="222"/>
      <c r="J130" s="223"/>
      <c r="K130" s="223"/>
      <c r="L130" s="22"/>
      <c r="M130" s="22"/>
    </row>
    <row r="131" spans="1:13" ht="15.75" x14ac:dyDescent="0.25">
      <c r="A131" s="85"/>
      <c r="B131" s="85"/>
      <c r="C131" s="85"/>
      <c r="D131" s="85"/>
      <c r="E131" s="85"/>
      <c r="F131" s="85"/>
      <c r="G131" s="85"/>
      <c r="H131" s="206"/>
      <c r="I131" s="206"/>
      <c r="J131" s="207"/>
      <c r="K131" s="207"/>
      <c r="L131" s="22"/>
      <c r="M131" s="22"/>
    </row>
    <row r="132" spans="1:13" ht="15.75" x14ac:dyDescent="0.25">
      <c r="A132" s="85"/>
      <c r="B132" s="85"/>
      <c r="C132" s="85"/>
      <c r="D132" s="85"/>
      <c r="E132" s="85"/>
      <c r="F132" s="85"/>
      <c r="G132" s="85"/>
      <c r="H132" s="206" t="s">
        <v>302</v>
      </c>
      <c r="I132" s="206"/>
      <c r="J132" s="207"/>
      <c r="K132" s="207"/>
      <c r="L132" s="22"/>
      <c r="M132" s="22">
        <f>SUM(M118:M131)</f>
        <v>60492.46</v>
      </c>
    </row>
    <row r="133" spans="1:13" ht="15.75" customHeight="1" x14ac:dyDescent="0.2">
      <c r="A133" s="210" t="s">
        <v>325</v>
      </c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</row>
    <row r="134" spans="1:13" ht="15.75" x14ac:dyDescent="0.25">
      <c r="A134" s="85"/>
      <c r="B134" s="85"/>
      <c r="C134" s="85"/>
      <c r="D134" s="85"/>
      <c r="E134" s="85"/>
      <c r="F134" s="85"/>
      <c r="G134" s="85"/>
      <c r="H134" s="200" t="s">
        <v>7</v>
      </c>
      <c r="I134" s="200"/>
      <c r="J134" s="201" t="s">
        <v>295</v>
      </c>
      <c r="K134" s="201"/>
      <c r="L134" s="20" t="s">
        <v>70</v>
      </c>
      <c r="M134" s="20" t="s">
        <v>296</v>
      </c>
    </row>
    <row r="135" spans="1:13" ht="15.75" x14ac:dyDescent="0.25">
      <c r="A135" s="85"/>
      <c r="B135" s="85"/>
      <c r="C135" s="85"/>
      <c r="D135" s="85"/>
      <c r="E135" s="85"/>
      <c r="F135" s="85"/>
      <c r="G135" s="85"/>
      <c r="H135" s="212" t="s">
        <v>324</v>
      </c>
      <c r="I135" s="212"/>
      <c r="J135" s="204">
        <v>1</v>
      </c>
      <c r="K135" s="204"/>
      <c r="L135" s="22">
        <f>Таблица!D22</f>
        <v>11251.449999999999</v>
      </c>
      <c r="M135" s="22">
        <f t="shared" ref="M135:M142" si="6">L135*J135</f>
        <v>11251.449999999999</v>
      </c>
    </row>
    <row r="136" spans="1:13" ht="15.75" x14ac:dyDescent="0.25">
      <c r="A136" s="85"/>
      <c r="B136" s="85"/>
      <c r="C136" s="85"/>
      <c r="D136" s="85"/>
      <c r="E136" s="85"/>
      <c r="F136" s="85"/>
      <c r="G136" s="85"/>
      <c r="H136" s="212" t="str">
        <f>Таблица!B23</f>
        <v>LT-PK</v>
      </c>
      <c r="I136" s="212"/>
      <c r="J136" s="204">
        <v>1</v>
      </c>
      <c r="K136" s="204"/>
      <c r="L136" s="22">
        <f>L120</f>
        <v>374.84999999999997</v>
      </c>
      <c r="M136" s="22">
        <f t="shared" si="6"/>
        <v>374.84999999999997</v>
      </c>
    </row>
    <row r="137" spans="1:13" ht="15.75" x14ac:dyDescent="0.25">
      <c r="A137" s="85"/>
      <c r="B137" s="85"/>
      <c r="C137" s="85"/>
      <c r="D137" s="85"/>
      <c r="E137" s="85"/>
      <c r="F137" s="85"/>
      <c r="G137" s="85"/>
      <c r="H137" s="224" t="s">
        <v>54</v>
      </c>
      <c r="I137" s="224"/>
      <c r="J137" s="204">
        <v>2</v>
      </c>
      <c r="K137" s="204"/>
      <c r="L137" s="22">
        <f>L119</f>
        <v>4375.63</v>
      </c>
      <c r="M137" s="22">
        <f t="shared" si="6"/>
        <v>8751.26</v>
      </c>
    </row>
    <row r="138" spans="1:13" ht="15.75" x14ac:dyDescent="0.25">
      <c r="A138" s="85"/>
      <c r="B138" s="85"/>
      <c r="C138" s="85"/>
      <c r="D138" s="85"/>
      <c r="E138" s="85"/>
      <c r="F138" s="85"/>
      <c r="G138" s="85"/>
      <c r="H138" s="212" t="s">
        <v>311</v>
      </c>
      <c r="I138" s="212"/>
      <c r="J138" s="204">
        <v>1</v>
      </c>
      <c r="K138" s="204"/>
      <c r="L138" s="22">
        <f>L121</f>
        <v>1269.73</v>
      </c>
      <c r="M138" s="22">
        <f t="shared" si="6"/>
        <v>1269.73</v>
      </c>
    </row>
    <row r="139" spans="1:13" ht="15.75" x14ac:dyDescent="0.25">
      <c r="A139" s="85"/>
      <c r="B139" s="85"/>
      <c r="C139" s="85"/>
      <c r="D139" s="85"/>
      <c r="E139" s="85"/>
      <c r="F139" s="85"/>
      <c r="G139" s="85"/>
      <c r="H139" s="218" t="s">
        <v>194</v>
      </c>
      <c r="I139" s="218"/>
      <c r="J139" s="203">
        <v>6</v>
      </c>
      <c r="K139" s="203"/>
      <c r="L139" s="22">
        <f>L122</f>
        <v>282.02999999999997</v>
      </c>
      <c r="M139" s="22">
        <f t="shared" si="6"/>
        <v>1692.1799999999998</v>
      </c>
    </row>
    <row r="140" spans="1:13" ht="15.75" x14ac:dyDescent="0.25">
      <c r="A140" s="85"/>
      <c r="B140" s="85"/>
      <c r="C140" s="85"/>
      <c r="D140" s="85"/>
      <c r="E140" s="85"/>
      <c r="F140" s="85"/>
      <c r="G140" s="85"/>
      <c r="H140" s="215" t="s">
        <v>326</v>
      </c>
      <c r="I140" s="215"/>
      <c r="J140" s="204">
        <v>4</v>
      </c>
      <c r="K140" s="204"/>
      <c r="L140" s="22">
        <f>'Столы переговорные'!J68</f>
        <v>7250.67</v>
      </c>
      <c r="M140" s="22">
        <f t="shared" si="6"/>
        <v>29002.68</v>
      </c>
    </row>
    <row r="141" spans="1:13" ht="15.75" x14ac:dyDescent="0.25">
      <c r="A141" s="85"/>
      <c r="B141" s="85"/>
      <c r="C141" s="85"/>
      <c r="D141" s="85"/>
      <c r="E141" s="85"/>
      <c r="F141" s="85"/>
      <c r="G141" s="85"/>
      <c r="H141" s="215" t="s">
        <v>131</v>
      </c>
      <c r="I141" s="215"/>
      <c r="J141" s="204">
        <v>2</v>
      </c>
      <c r="K141" s="204"/>
      <c r="L141" s="22">
        <f>'Столы переговорные'!J80</f>
        <v>4250.6799999999994</v>
      </c>
      <c r="M141" s="22">
        <f t="shared" si="6"/>
        <v>8501.3599999999988</v>
      </c>
    </row>
    <row r="142" spans="1:13" ht="15.75" x14ac:dyDescent="0.25">
      <c r="A142" s="85"/>
      <c r="B142" s="85"/>
      <c r="C142" s="85"/>
      <c r="D142" s="85"/>
      <c r="E142" s="85"/>
      <c r="F142" s="85"/>
      <c r="G142" s="85"/>
      <c r="H142" s="215" t="s">
        <v>38</v>
      </c>
      <c r="I142" s="215"/>
      <c r="J142" s="204">
        <v>4</v>
      </c>
      <c r="K142" s="204"/>
      <c r="L142" s="22">
        <f>L125</f>
        <v>2675.12</v>
      </c>
      <c r="M142" s="22">
        <f t="shared" si="6"/>
        <v>10700.48</v>
      </c>
    </row>
    <row r="143" spans="1:13" ht="15.75" x14ac:dyDescent="0.25">
      <c r="A143" s="85"/>
      <c r="B143" s="85"/>
      <c r="C143" s="85"/>
      <c r="D143" s="85"/>
      <c r="E143" s="85"/>
      <c r="F143" s="85"/>
      <c r="G143" s="85"/>
      <c r="H143" s="225"/>
      <c r="I143" s="225"/>
      <c r="J143" s="220"/>
      <c r="K143" s="220"/>
      <c r="L143" s="22"/>
      <c r="M143" s="22"/>
    </row>
    <row r="144" spans="1:13" ht="15.75" x14ac:dyDescent="0.25">
      <c r="A144" s="85"/>
      <c r="B144" s="85"/>
      <c r="C144" s="85"/>
      <c r="D144" s="85"/>
      <c r="E144" s="85"/>
      <c r="F144" s="85"/>
      <c r="G144" s="85"/>
      <c r="H144" s="225"/>
      <c r="I144" s="225"/>
      <c r="J144" s="220"/>
      <c r="K144" s="220"/>
      <c r="L144" s="22"/>
      <c r="M144" s="22"/>
    </row>
    <row r="145" spans="1:13" ht="15.75" x14ac:dyDescent="0.25">
      <c r="A145" s="85"/>
      <c r="B145" s="85"/>
      <c r="C145" s="85"/>
      <c r="D145" s="85"/>
      <c r="E145" s="85"/>
      <c r="F145" s="85"/>
      <c r="G145" s="85"/>
      <c r="H145" s="225"/>
      <c r="I145" s="225"/>
      <c r="J145" s="220"/>
      <c r="K145" s="220"/>
      <c r="L145" s="22"/>
      <c r="M145" s="22"/>
    </row>
    <row r="146" spans="1:13" ht="15.75" x14ac:dyDescent="0.25">
      <c r="A146" s="85"/>
      <c r="B146" s="85"/>
      <c r="C146" s="85"/>
      <c r="D146" s="85"/>
      <c r="E146" s="85"/>
      <c r="F146" s="85"/>
      <c r="G146" s="85"/>
      <c r="H146" s="225"/>
      <c r="I146" s="225"/>
      <c r="J146" s="220"/>
      <c r="K146" s="220"/>
      <c r="L146" s="22"/>
      <c r="M146" s="22"/>
    </row>
    <row r="147" spans="1:13" ht="15.75" x14ac:dyDescent="0.25">
      <c r="A147" s="85"/>
      <c r="B147" s="85"/>
      <c r="C147" s="85"/>
      <c r="D147" s="85"/>
      <c r="E147" s="85"/>
      <c r="F147" s="85"/>
      <c r="G147" s="85"/>
      <c r="H147" s="225"/>
      <c r="I147" s="225"/>
      <c r="J147" s="220"/>
      <c r="K147" s="220"/>
      <c r="L147" s="22"/>
      <c r="M147" s="22"/>
    </row>
    <row r="148" spans="1:13" ht="15.75" x14ac:dyDescent="0.25">
      <c r="A148" s="85"/>
      <c r="B148" s="85"/>
      <c r="C148" s="85"/>
      <c r="D148" s="85"/>
      <c r="E148" s="85"/>
      <c r="F148" s="85"/>
      <c r="G148" s="85"/>
      <c r="H148" s="206"/>
      <c r="I148" s="206"/>
      <c r="J148" s="207"/>
      <c r="K148" s="207"/>
      <c r="L148" s="22"/>
      <c r="M148" s="22"/>
    </row>
    <row r="149" spans="1:13" ht="15.75" x14ac:dyDescent="0.25">
      <c r="A149" s="85"/>
      <c r="B149" s="85"/>
      <c r="C149" s="85"/>
      <c r="D149" s="85"/>
      <c r="E149" s="85"/>
      <c r="F149" s="85"/>
      <c r="G149" s="85"/>
      <c r="H149" s="206" t="s">
        <v>302</v>
      </c>
      <c r="I149" s="206"/>
      <c r="J149" s="207"/>
      <c r="K149" s="207"/>
      <c r="L149" s="22"/>
      <c r="M149" s="22">
        <f>SUM(M135:M148)</f>
        <v>71543.989999999991</v>
      </c>
    </row>
    <row r="150" spans="1:13" ht="15.75" customHeight="1" x14ac:dyDescent="0.2">
      <c r="A150" s="210" t="s">
        <v>327</v>
      </c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</row>
    <row r="151" spans="1:13" ht="15.75" x14ac:dyDescent="0.25">
      <c r="A151" s="85"/>
      <c r="B151" s="85"/>
      <c r="C151" s="85"/>
      <c r="D151" s="85"/>
      <c r="E151" s="85"/>
      <c r="F151" s="85"/>
      <c r="G151" s="85"/>
      <c r="H151" s="200" t="s">
        <v>7</v>
      </c>
      <c r="I151" s="200"/>
      <c r="J151" s="201" t="s">
        <v>295</v>
      </c>
      <c r="K151" s="201"/>
      <c r="L151" s="20" t="s">
        <v>70</v>
      </c>
      <c r="M151" s="20" t="s">
        <v>296</v>
      </c>
    </row>
    <row r="152" spans="1:13" ht="15.75" x14ac:dyDescent="0.25">
      <c r="A152" s="85"/>
      <c r="B152" s="85"/>
      <c r="C152" s="85"/>
      <c r="D152" s="85"/>
      <c r="E152" s="85"/>
      <c r="F152" s="85"/>
      <c r="G152" s="85"/>
      <c r="H152" s="216" t="s">
        <v>328</v>
      </c>
      <c r="I152" s="216"/>
      <c r="J152" s="203">
        <v>1</v>
      </c>
      <c r="K152" s="203"/>
      <c r="L152" s="22">
        <f>Таблица!D22</f>
        <v>11251.449999999999</v>
      </c>
      <c r="M152" s="22">
        <f t="shared" ref="M152:M159" si="7">L152*J152</f>
        <v>11251.449999999999</v>
      </c>
    </row>
    <row r="153" spans="1:13" ht="15.75" x14ac:dyDescent="0.25">
      <c r="A153" s="85"/>
      <c r="B153" s="85"/>
      <c r="C153" s="85"/>
      <c r="D153" s="85"/>
      <c r="E153" s="85"/>
      <c r="F153" s="85"/>
      <c r="G153" s="85"/>
      <c r="H153" s="216" t="str">
        <f>H136</f>
        <v>LT-PK</v>
      </c>
      <c r="I153" s="216"/>
      <c r="J153" s="203">
        <v>1</v>
      </c>
      <c r="K153" s="203"/>
      <c r="L153" s="22">
        <f>L136</f>
        <v>374.84999999999997</v>
      </c>
      <c r="M153" s="22">
        <f t="shared" si="7"/>
        <v>374.84999999999997</v>
      </c>
    </row>
    <row r="154" spans="1:13" ht="15.75" x14ac:dyDescent="0.25">
      <c r="A154" s="85"/>
      <c r="B154" s="85"/>
      <c r="C154" s="85"/>
      <c r="D154" s="85"/>
      <c r="E154" s="85"/>
      <c r="F154" s="85"/>
      <c r="G154" s="85"/>
      <c r="H154" s="217" t="s">
        <v>54</v>
      </c>
      <c r="I154" s="217"/>
      <c r="J154" s="203">
        <v>2</v>
      </c>
      <c r="K154" s="203"/>
      <c r="L154" s="22">
        <f>L137</f>
        <v>4375.63</v>
      </c>
      <c r="M154" s="22">
        <f t="shared" si="7"/>
        <v>8751.26</v>
      </c>
    </row>
    <row r="155" spans="1:13" ht="15.75" x14ac:dyDescent="0.25">
      <c r="A155" s="85"/>
      <c r="B155" s="85"/>
      <c r="C155" s="85"/>
      <c r="D155" s="85"/>
      <c r="E155" s="85"/>
      <c r="F155" s="85"/>
      <c r="G155" s="85"/>
      <c r="H155" s="226" t="s">
        <v>329</v>
      </c>
      <c r="I155" s="226"/>
      <c r="J155" s="223">
        <v>1</v>
      </c>
      <c r="K155" s="223"/>
      <c r="L155" s="22">
        <f>'Каркасы и двери'!J108</f>
        <v>2999.99</v>
      </c>
      <c r="M155" s="22">
        <f t="shared" si="7"/>
        <v>2999.99</v>
      </c>
    </row>
    <row r="156" spans="1:13" ht="15.75" x14ac:dyDescent="0.25">
      <c r="A156" s="85"/>
      <c r="B156" s="85"/>
      <c r="C156" s="85"/>
      <c r="D156" s="85"/>
      <c r="E156" s="85"/>
      <c r="F156" s="85"/>
      <c r="G156" s="85"/>
      <c r="H156" s="226" t="s">
        <v>330</v>
      </c>
      <c r="I156" s="226"/>
      <c r="J156" s="223">
        <v>1</v>
      </c>
      <c r="K156" s="223"/>
      <c r="L156" s="22">
        <f>'Каркасы и двери'!J108</f>
        <v>2999.99</v>
      </c>
      <c r="M156" s="22">
        <f t="shared" si="7"/>
        <v>2999.99</v>
      </c>
    </row>
    <row r="157" spans="1:13" ht="15.75" x14ac:dyDescent="0.25">
      <c r="A157" s="85"/>
      <c r="B157" s="85"/>
      <c r="C157" s="85"/>
      <c r="D157" s="85"/>
      <c r="E157" s="85"/>
      <c r="F157" s="85"/>
      <c r="G157" s="85"/>
      <c r="H157" s="216" t="s">
        <v>194</v>
      </c>
      <c r="I157" s="216"/>
      <c r="J157" s="203">
        <v>6</v>
      </c>
      <c r="K157" s="203"/>
      <c r="L157" s="22">
        <f>L102</f>
        <v>282.02999999999997</v>
      </c>
      <c r="M157" s="22">
        <f t="shared" si="7"/>
        <v>1692.1799999999998</v>
      </c>
    </row>
    <row r="158" spans="1:13" ht="15.75" x14ac:dyDescent="0.25">
      <c r="A158" s="85"/>
      <c r="B158" s="85"/>
      <c r="C158" s="85"/>
      <c r="D158" s="85"/>
      <c r="E158" s="85"/>
      <c r="F158" s="85"/>
      <c r="G158" s="85"/>
      <c r="H158" s="216" t="s">
        <v>127</v>
      </c>
      <c r="I158" s="216"/>
      <c r="J158" s="203">
        <v>8</v>
      </c>
      <c r="K158" s="203"/>
      <c r="L158" s="22">
        <f>'Столы переговорные'!J68</f>
        <v>7250.67</v>
      </c>
      <c r="M158" s="22">
        <f t="shared" si="7"/>
        <v>58005.36</v>
      </c>
    </row>
    <row r="159" spans="1:13" ht="15.75" x14ac:dyDescent="0.25">
      <c r="A159" s="85"/>
      <c r="B159" s="85"/>
      <c r="C159" s="85"/>
      <c r="D159" s="85"/>
      <c r="E159" s="85"/>
      <c r="F159" s="85"/>
      <c r="G159" s="85"/>
      <c r="H159" s="216" t="s">
        <v>331</v>
      </c>
      <c r="I159" s="216"/>
      <c r="J159" s="203">
        <v>4</v>
      </c>
      <c r="K159" s="203"/>
      <c r="L159" s="22">
        <f>'Столы переговорные'!J74</f>
        <v>6376.0199999999995</v>
      </c>
      <c r="M159" s="22">
        <f t="shared" si="7"/>
        <v>25504.079999999998</v>
      </c>
    </row>
    <row r="160" spans="1:13" ht="15.75" x14ac:dyDescent="0.25">
      <c r="A160" s="85"/>
      <c r="B160" s="85"/>
      <c r="C160" s="85"/>
      <c r="D160" s="85"/>
      <c r="E160" s="85"/>
      <c r="F160" s="85"/>
      <c r="G160" s="85"/>
      <c r="H160" s="206"/>
      <c r="I160" s="206"/>
      <c r="J160" s="207"/>
      <c r="K160" s="207"/>
      <c r="L160" s="22"/>
      <c r="M160" s="22"/>
    </row>
    <row r="161" spans="1:13" ht="15.75" x14ac:dyDescent="0.25">
      <c r="A161" s="85"/>
      <c r="B161" s="85"/>
      <c r="C161" s="85"/>
      <c r="D161" s="85"/>
      <c r="E161" s="85"/>
      <c r="F161" s="85"/>
      <c r="G161" s="85"/>
      <c r="H161" s="206"/>
      <c r="I161" s="206"/>
      <c r="J161" s="207"/>
      <c r="K161" s="207"/>
      <c r="L161" s="22"/>
      <c r="M161" s="22"/>
    </row>
    <row r="162" spans="1:13" ht="15.75" x14ac:dyDescent="0.25">
      <c r="A162" s="85"/>
      <c r="B162" s="85"/>
      <c r="C162" s="85"/>
      <c r="D162" s="85"/>
      <c r="E162" s="85"/>
      <c r="F162" s="85"/>
      <c r="G162" s="85"/>
      <c r="H162" s="206"/>
      <c r="I162" s="206"/>
      <c r="J162" s="207"/>
      <c r="K162" s="207"/>
      <c r="L162" s="22"/>
      <c r="M162" s="22"/>
    </row>
    <row r="163" spans="1:13" ht="15.75" x14ac:dyDescent="0.25">
      <c r="A163" s="85"/>
      <c r="B163" s="85"/>
      <c r="C163" s="85"/>
      <c r="D163" s="85"/>
      <c r="E163" s="85"/>
      <c r="F163" s="85"/>
      <c r="G163" s="85"/>
      <c r="H163" s="206"/>
      <c r="I163" s="206"/>
      <c r="J163" s="207"/>
      <c r="K163" s="207"/>
      <c r="L163" s="22"/>
      <c r="M163" s="22"/>
    </row>
    <row r="164" spans="1:13" ht="15.75" x14ac:dyDescent="0.25">
      <c r="A164" s="85"/>
      <c r="B164" s="85"/>
      <c r="C164" s="85"/>
      <c r="D164" s="85"/>
      <c r="E164" s="85"/>
      <c r="F164" s="85"/>
      <c r="G164" s="85"/>
      <c r="H164" s="206"/>
      <c r="I164" s="206"/>
      <c r="J164" s="207"/>
      <c r="K164" s="207"/>
      <c r="L164" s="22"/>
      <c r="M164" s="22"/>
    </row>
    <row r="165" spans="1:13" ht="15.75" x14ac:dyDescent="0.25">
      <c r="A165" s="85"/>
      <c r="B165" s="85"/>
      <c r="C165" s="85"/>
      <c r="D165" s="85"/>
      <c r="E165" s="85"/>
      <c r="F165" s="85"/>
      <c r="G165" s="85"/>
      <c r="H165" s="206"/>
      <c r="I165" s="206"/>
      <c r="J165" s="207"/>
      <c r="K165" s="207"/>
      <c r="L165" s="22"/>
      <c r="M165" s="22"/>
    </row>
    <row r="166" spans="1:13" ht="15.75" x14ac:dyDescent="0.25">
      <c r="A166" s="85"/>
      <c r="B166" s="85"/>
      <c r="C166" s="85"/>
      <c r="D166" s="85"/>
      <c r="E166" s="85"/>
      <c r="F166" s="85"/>
      <c r="G166" s="85"/>
      <c r="H166" s="206" t="s">
        <v>302</v>
      </c>
      <c r="I166" s="206"/>
      <c r="J166" s="207"/>
      <c r="K166" s="207"/>
      <c r="L166" s="22"/>
      <c r="M166" s="22">
        <f>SUM(M152:M165)</f>
        <v>111579.15999999999</v>
      </c>
    </row>
  </sheetData>
  <sheetProtection selectLockedCells="1" selectUnlockedCells="1"/>
  <mergeCells count="299">
    <mergeCell ref="H164:I164"/>
    <mergeCell ref="J164:K164"/>
    <mergeCell ref="H165:I165"/>
    <mergeCell ref="J165:K165"/>
    <mergeCell ref="H166:I166"/>
    <mergeCell ref="J166:K166"/>
    <mergeCell ref="H161:I161"/>
    <mergeCell ref="J161:K161"/>
    <mergeCell ref="H162:I162"/>
    <mergeCell ref="J162:K162"/>
    <mergeCell ref="H163:I163"/>
    <mergeCell ref="J163:K163"/>
    <mergeCell ref="H158:I158"/>
    <mergeCell ref="J158:K158"/>
    <mergeCell ref="H159:I159"/>
    <mergeCell ref="J159:K159"/>
    <mergeCell ref="H160:I160"/>
    <mergeCell ref="J160:K160"/>
    <mergeCell ref="H155:I155"/>
    <mergeCell ref="J155:K155"/>
    <mergeCell ref="H156:I156"/>
    <mergeCell ref="J156:K156"/>
    <mergeCell ref="H157:I157"/>
    <mergeCell ref="J157:K157"/>
    <mergeCell ref="A150:M150"/>
    <mergeCell ref="A151:G166"/>
    <mergeCell ref="H151:I151"/>
    <mergeCell ref="J151:K151"/>
    <mergeCell ref="H152:I152"/>
    <mergeCell ref="J152:K152"/>
    <mergeCell ref="H153:I153"/>
    <mergeCell ref="J153:K153"/>
    <mergeCell ref="H154:I154"/>
    <mergeCell ref="J154:K154"/>
    <mergeCell ref="H147:I147"/>
    <mergeCell ref="J147:K147"/>
    <mergeCell ref="H148:I148"/>
    <mergeCell ref="J148:K148"/>
    <mergeCell ref="H149:I149"/>
    <mergeCell ref="J149:K149"/>
    <mergeCell ref="H144:I144"/>
    <mergeCell ref="J144:K144"/>
    <mergeCell ref="H145:I145"/>
    <mergeCell ref="J145:K145"/>
    <mergeCell ref="H146:I146"/>
    <mergeCell ref="J146:K146"/>
    <mergeCell ref="H141:I141"/>
    <mergeCell ref="J141:K141"/>
    <mergeCell ref="H142:I142"/>
    <mergeCell ref="J142:K142"/>
    <mergeCell ref="H143:I143"/>
    <mergeCell ref="J143:K143"/>
    <mergeCell ref="H138:I138"/>
    <mergeCell ref="J138:K138"/>
    <mergeCell ref="H139:I139"/>
    <mergeCell ref="J139:K139"/>
    <mergeCell ref="H140:I140"/>
    <mergeCell ref="J140:K140"/>
    <mergeCell ref="A133:M133"/>
    <mergeCell ref="A134:G149"/>
    <mergeCell ref="H134:I134"/>
    <mergeCell ref="J134:K134"/>
    <mergeCell ref="H135:I135"/>
    <mergeCell ref="J135:K135"/>
    <mergeCell ref="H136:I136"/>
    <mergeCell ref="J136:K136"/>
    <mergeCell ref="H137:I137"/>
    <mergeCell ref="J137:K137"/>
    <mergeCell ref="H130:I130"/>
    <mergeCell ref="J130:K130"/>
    <mergeCell ref="H131:I131"/>
    <mergeCell ref="J131:K131"/>
    <mergeCell ref="H132:I132"/>
    <mergeCell ref="J132:K132"/>
    <mergeCell ref="H127:I127"/>
    <mergeCell ref="J127:K127"/>
    <mergeCell ref="H128:I128"/>
    <mergeCell ref="J128:K128"/>
    <mergeCell ref="H129:I129"/>
    <mergeCell ref="J129:K129"/>
    <mergeCell ref="H124:I124"/>
    <mergeCell ref="J124:K124"/>
    <mergeCell ref="H125:I125"/>
    <mergeCell ref="J125:K125"/>
    <mergeCell ref="H126:I126"/>
    <mergeCell ref="J126:K126"/>
    <mergeCell ref="J120:K120"/>
    <mergeCell ref="H121:I121"/>
    <mergeCell ref="J121:K121"/>
    <mergeCell ref="H122:I122"/>
    <mergeCell ref="J122:K122"/>
    <mergeCell ref="H123:I123"/>
    <mergeCell ref="J123:K123"/>
    <mergeCell ref="A112:M115"/>
    <mergeCell ref="A116:M116"/>
    <mergeCell ref="A117:G132"/>
    <mergeCell ref="H117:I117"/>
    <mergeCell ref="J117:K117"/>
    <mergeCell ref="H118:I118"/>
    <mergeCell ref="J118:K118"/>
    <mergeCell ref="H119:I119"/>
    <mergeCell ref="J119:K119"/>
    <mergeCell ref="H120:I120"/>
    <mergeCell ref="H109:I109"/>
    <mergeCell ref="J109:K109"/>
    <mergeCell ref="H110:I110"/>
    <mergeCell ref="J110:K110"/>
    <mergeCell ref="H111:I111"/>
    <mergeCell ref="J111:K111"/>
    <mergeCell ref="H106:I106"/>
    <mergeCell ref="J106:K106"/>
    <mergeCell ref="H107:I107"/>
    <mergeCell ref="J107:K107"/>
    <mergeCell ref="H108:I108"/>
    <mergeCell ref="J108:K108"/>
    <mergeCell ref="H103:I103"/>
    <mergeCell ref="J103:K103"/>
    <mergeCell ref="H104:I104"/>
    <mergeCell ref="J104:K104"/>
    <mergeCell ref="H105:I105"/>
    <mergeCell ref="J105:K105"/>
    <mergeCell ref="H100:I100"/>
    <mergeCell ref="J100:K100"/>
    <mergeCell ref="H101:I101"/>
    <mergeCell ref="J101:K101"/>
    <mergeCell ref="H102:I102"/>
    <mergeCell ref="J102:K102"/>
    <mergeCell ref="H95:I95"/>
    <mergeCell ref="J95:K95"/>
    <mergeCell ref="A96:M96"/>
    <mergeCell ref="A97:G111"/>
    <mergeCell ref="H97:I97"/>
    <mergeCell ref="J97:K97"/>
    <mergeCell ref="H98:I98"/>
    <mergeCell ref="J98:K98"/>
    <mergeCell ref="H99:I99"/>
    <mergeCell ref="J99:K99"/>
    <mergeCell ref="H92:I92"/>
    <mergeCell ref="J92:K92"/>
    <mergeCell ref="H93:I93"/>
    <mergeCell ref="J93:K93"/>
    <mergeCell ref="H94:I94"/>
    <mergeCell ref="J94:K94"/>
    <mergeCell ref="H89:I89"/>
    <mergeCell ref="J89:K89"/>
    <mergeCell ref="H90:I90"/>
    <mergeCell ref="J90:K90"/>
    <mergeCell ref="H91:I91"/>
    <mergeCell ref="J91:K91"/>
    <mergeCell ref="H86:I86"/>
    <mergeCell ref="J86:K86"/>
    <mergeCell ref="H87:I87"/>
    <mergeCell ref="J87:K87"/>
    <mergeCell ref="H88:I88"/>
    <mergeCell ref="J88:K88"/>
    <mergeCell ref="H83:I83"/>
    <mergeCell ref="J83:K83"/>
    <mergeCell ref="H84:I84"/>
    <mergeCell ref="J84:K84"/>
    <mergeCell ref="H85:I85"/>
    <mergeCell ref="J85:K85"/>
    <mergeCell ref="H78:I78"/>
    <mergeCell ref="J78:K78"/>
    <mergeCell ref="H79:I79"/>
    <mergeCell ref="J79:K79"/>
    <mergeCell ref="A80:M80"/>
    <mergeCell ref="A81:G95"/>
    <mergeCell ref="H81:I81"/>
    <mergeCell ref="J81:K81"/>
    <mergeCell ref="H82:I82"/>
    <mergeCell ref="J82:K82"/>
    <mergeCell ref="H75:I75"/>
    <mergeCell ref="J75:K75"/>
    <mergeCell ref="H76:I76"/>
    <mergeCell ref="J76:K76"/>
    <mergeCell ref="H77:I77"/>
    <mergeCell ref="J77:K77"/>
    <mergeCell ref="H72:I72"/>
    <mergeCell ref="J72:K72"/>
    <mergeCell ref="H73:I73"/>
    <mergeCell ref="J73:K73"/>
    <mergeCell ref="H74:I74"/>
    <mergeCell ref="J74:K74"/>
    <mergeCell ref="J68:K68"/>
    <mergeCell ref="H69:I69"/>
    <mergeCell ref="J69:K69"/>
    <mergeCell ref="H70:I70"/>
    <mergeCell ref="J70:K70"/>
    <mergeCell ref="H71:I71"/>
    <mergeCell ref="J71:K71"/>
    <mergeCell ref="A56:M63"/>
    <mergeCell ref="A64:M64"/>
    <mergeCell ref="A65:G79"/>
    <mergeCell ref="H65:I65"/>
    <mergeCell ref="J65:K65"/>
    <mergeCell ref="H66:I66"/>
    <mergeCell ref="J66:K66"/>
    <mergeCell ref="H67:I67"/>
    <mergeCell ref="J67:K67"/>
    <mergeCell ref="H68:I68"/>
    <mergeCell ref="H53:I53"/>
    <mergeCell ref="J53:K53"/>
    <mergeCell ref="H54:I54"/>
    <mergeCell ref="J54:K54"/>
    <mergeCell ref="H55:I55"/>
    <mergeCell ref="J55:K55"/>
    <mergeCell ref="H50:I50"/>
    <mergeCell ref="J50:K50"/>
    <mergeCell ref="H51:I51"/>
    <mergeCell ref="J51:K51"/>
    <mergeCell ref="H52:I52"/>
    <mergeCell ref="J52:K52"/>
    <mergeCell ref="H47:I47"/>
    <mergeCell ref="J47:K47"/>
    <mergeCell ref="H48:I48"/>
    <mergeCell ref="J48:K48"/>
    <mergeCell ref="H49:I49"/>
    <mergeCell ref="J49:K49"/>
    <mergeCell ref="H44:I44"/>
    <mergeCell ref="J44:K44"/>
    <mergeCell ref="H45:I45"/>
    <mergeCell ref="J45:K45"/>
    <mergeCell ref="H46:I46"/>
    <mergeCell ref="J46:K46"/>
    <mergeCell ref="H39:I39"/>
    <mergeCell ref="J39:K39"/>
    <mergeCell ref="H40:I40"/>
    <mergeCell ref="J40:K40"/>
    <mergeCell ref="A41:M41"/>
    <mergeCell ref="A42:G55"/>
    <mergeCell ref="H42:I42"/>
    <mergeCell ref="J42:K42"/>
    <mergeCell ref="H43:I43"/>
    <mergeCell ref="J43:K43"/>
    <mergeCell ref="H36:I36"/>
    <mergeCell ref="J36:K36"/>
    <mergeCell ref="H37:I37"/>
    <mergeCell ref="J37:K37"/>
    <mergeCell ref="H38:I38"/>
    <mergeCell ref="J38:K38"/>
    <mergeCell ref="H32:I32"/>
    <mergeCell ref="J32:K32"/>
    <mergeCell ref="H33:I33"/>
    <mergeCell ref="J33:K33"/>
    <mergeCell ref="J34:K34"/>
    <mergeCell ref="H35:I35"/>
    <mergeCell ref="J35:K35"/>
    <mergeCell ref="H29:I29"/>
    <mergeCell ref="J29:K29"/>
    <mergeCell ref="H30:I30"/>
    <mergeCell ref="J30:K30"/>
    <mergeCell ref="H31:I31"/>
    <mergeCell ref="J31:K31"/>
    <mergeCell ref="H24:I24"/>
    <mergeCell ref="J24:K24"/>
    <mergeCell ref="H25:I25"/>
    <mergeCell ref="J25:K25"/>
    <mergeCell ref="A26:M26"/>
    <mergeCell ref="A27:G40"/>
    <mergeCell ref="H27:I27"/>
    <mergeCell ref="J27:K27"/>
    <mergeCell ref="H28:I28"/>
    <mergeCell ref="J28:K28"/>
    <mergeCell ref="H21:I21"/>
    <mergeCell ref="J21:K21"/>
    <mergeCell ref="H22:I22"/>
    <mergeCell ref="J22:K22"/>
    <mergeCell ref="H23:I23"/>
    <mergeCell ref="J23:K23"/>
    <mergeCell ref="H18:I18"/>
    <mergeCell ref="J18:K18"/>
    <mergeCell ref="H19:I19"/>
    <mergeCell ref="J19:K19"/>
    <mergeCell ref="H20:I20"/>
    <mergeCell ref="J20:K20"/>
    <mergeCell ref="H15:I15"/>
    <mergeCell ref="J15:K15"/>
    <mergeCell ref="H16:I16"/>
    <mergeCell ref="J16:K16"/>
    <mergeCell ref="H17:I17"/>
    <mergeCell ref="J17:K17"/>
    <mergeCell ref="A10:M10"/>
    <mergeCell ref="A11:G25"/>
    <mergeCell ref="H11:I11"/>
    <mergeCell ref="J11:K11"/>
    <mergeCell ref="H12:I12"/>
    <mergeCell ref="J12:K12"/>
    <mergeCell ref="H13:I13"/>
    <mergeCell ref="J13:K13"/>
    <mergeCell ref="H14:I14"/>
    <mergeCell ref="J14:K14"/>
    <mergeCell ref="A1:D9"/>
    <mergeCell ref="E1:M2"/>
    <mergeCell ref="E3:M4"/>
    <mergeCell ref="E5:M5"/>
    <mergeCell ref="E6:M6"/>
    <mergeCell ref="E7:M7"/>
    <mergeCell ref="E8:M8"/>
    <mergeCell ref="E9:M9"/>
  </mergeCells>
  <pageMargins left="0.59027777777777779" right="0.39374999999999999" top="0.19652777777777777" bottom="0.19652777777777777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="115" zoomScaleNormal="115" workbookViewId="0">
      <selection activeCell="F18" sqref="F18"/>
    </sheetView>
  </sheetViews>
  <sheetFormatPr defaultRowHeight="12" x14ac:dyDescent="0.2"/>
  <cols>
    <col min="1" max="1" width="59" style="50" bestFit="1" customWidth="1"/>
    <col min="2" max="2" width="17.5703125" style="60" customWidth="1"/>
    <col min="3" max="3" width="10.7109375" style="50" customWidth="1"/>
    <col min="4" max="4" width="14.7109375" style="50" customWidth="1"/>
    <col min="5" max="5" width="17" style="50" customWidth="1"/>
    <col min="6" max="16384" width="9.140625" style="50"/>
  </cols>
  <sheetData>
    <row r="1" spans="1:5" ht="23.25" customHeight="1" x14ac:dyDescent="0.2">
      <c r="A1" s="10" t="s">
        <v>332</v>
      </c>
      <c r="B1" s="10" t="s">
        <v>7</v>
      </c>
      <c r="C1" s="10" t="s">
        <v>333</v>
      </c>
      <c r="D1" s="10" t="s">
        <v>334</v>
      </c>
      <c r="E1" s="10" t="s">
        <v>335</v>
      </c>
    </row>
    <row r="2" spans="1:5" ht="10.5" customHeight="1" x14ac:dyDescent="0.2">
      <c r="A2" s="48" t="s">
        <v>336</v>
      </c>
      <c r="B2" s="49" t="s">
        <v>13</v>
      </c>
      <c r="C2" s="26">
        <v>8090</v>
      </c>
      <c r="D2" s="26">
        <f>C2*E3</f>
        <v>9627.1</v>
      </c>
      <c r="E2" s="10"/>
    </row>
    <row r="3" spans="1:5" ht="10.5" customHeight="1" x14ac:dyDescent="0.2">
      <c r="A3" s="27" t="s">
        <v>337</v>
      </c>
      <c r="B3" s="38" t="s">
        <v>15</v>
      </c>
      <c r="C3" s="26">
        <v>9350</v>
      </c>
      <c r="D3" s="27">
        <f>C3*E3</f>
        <v>11126.5</v>
      </c>
      <c r="E3" s="227">
        <v>1.19</v>
      </c>
    </row>
    <row r="4" spans="1:5" ht="10.5" customHeight="1" x14ac:dyDescent="0.2">
      <c r="A4" s="27" t="s">
        <v>338</v>
      </c>
      <c r="B4" s="38" t="s">
        <v>17</v>
      </c>
      <c r="C4" s="26">
        <v>10401</v>
      </c>
      <c r="D4" s="27">
        <f>C4*E3</f>
        <v>12377.189999999999</v>
      </c>
      <c r="E4" s="227"/>
    </row>
    <row r="5" spans="1:5" ht="10.5" customHeight="1" x14ac:dyDescent="0.2">
      <c r="A5" s="27" t="s">
        <v>339</v>
      </c>
      <c r="B5" s="38" t="s">
        <v>19</v>
      </c>
      <c r="C5" s="26">
        <v>11031</v>
      </c>
      <c r="D5" s="27">
        <f>C5*E3</f>
        <v>13126.89</v>
      </c>
      <c r="E5" s="227"/>
    </row>
    <row r="6" spans="1:5" ht="9" customHeight="1" x14ac:dyDescent="0.2">
      <c r="A6" s="27" t="s">
        <v>338</v>
      </c>
      <c r="B6" s="43" t="s">
        <v>21</v>
      </c>
      <c r="C6" s="26">
        <v>11942</v>
      </c>
      <c r="D6" s="27">
        <f>C6*E3</f>
        <v>14210.98</v>
      </c>
      <c r="E6" s="227"/>
    </row>
    <row r="7" spans="1:5" ht="9" customHeight="1" x14ac:dyDescent="0.2">
      <c r="A7" s="27" t="s">
        <v>339</v>
      </c>
      <c r="B7" s="43" t="s">
        <v>22</v>
      </c>
      <c r="C7" s="26">
        <v>12660</v>
      </c>
      <c r="D7" s="27">
        <f>C7*E3</f>
        <v>15065.4</v>
      </c>
      <c r="E7" s="51"/>
    </row>
    <row r="8" spans="1:5" ht="9" customHeight="1" x14ac:dyDescent="0.2">
      <c r="A8" s="27" t="s">
        <v>340</v>
      </c>
      <c r="B8" s="43" t="s">
        <v>23</v>
      </c>
      <c r="C8" s="26">
        <v>13782</v>
      </c>
      <c r="D8" s="27">
        <f>C8*E3</f>
        <v>16400.579999999998</v>
      </c>
      <c r="E8" s="52"/>
    </row>
    <row r="9" spans="1:5" ht="9" customHeight="1" x14ac:dyDescent="0.2">
      <c r="A9" s="27" t="s">
        <v>338</v>
      </c>
      <c r="B9" s="43" t="s">
        <v>25</v>
      </c>
      <c r="C9" s="26">
        <v>16361</v>
      </c>
      <c r="D9" s="27">
        <f>C9*E3</f>
        <v>19469.59</v>
      </c>
      <c r="E9" s="52"/>
    </row>
    <row r="10" spans="1:5" ht="9" customHeight="1" x14ac:dyDescent="0.2">
      <c r="A10" s="27" t="s">
        <v>339</v>
      </c>
      <c r="B10" s="38" t="s">
        <v>27</v>
      </c>
      <c r="C10" s="26">
        <v>17059</v>
      </c>
      <c r="D10" s="27">
        <f>C10*E3</f>
        <v>20300.21</v>
      </c>
      <c r="E10" s="52"/>
    </row>
    <row r="11" spans="1:5" ht="9" customHeight="1" x14ac:dyDescent="0.2">
      <c r="A11" s="27" t="s">
        <v>340</v>
      </c>
      <c r="B11" s="38" t="s">
        <v>30</v>
      </c>
      <c r="C11" s="26">
        <v>18535</v>
      </c>
      <c r="D11" s="27">
        <f>C11*E3</f>
        <v>22056.649999999998</v>
      </c>
      <c r="E11" s="52"/>
    </row>
    <row r="12" spans="1:5" ht="9" customHeight="1" x14ac:dyDescent="0.2">
      <c r="A12" s="27" t="s">
        <v>338</v>
      </c>
      <c r="B12" s="38" t="s">
        <v>341</v>
      </c>
      <c r="C12" s="26">
        <v>4907</v>
      </c>
      <c r="D12" s="27">
        <f>D14+D96*4</f>
        <v>16539.809999999998</v>
      </c>
      <c r="E12" s="52"/>
    </row>
    <row r="13" spans="1:5" ht="9" customHeight="1" x14ac:dyDescent="0.2">
      <c r="A13" s="27" t="s">
        <v>339</v>
      </c>
      <c r="B13" s="38" t="s">
        <v>342</v>
      </c>
      <c r="C13" s="26">
        <v>5463</v>
      </c>
      <c r="D13" s="27">
        <f>D15+D96*4</f>
        <v>17201.449999999997</v>
      </c>
      <c r="E13" s="52"/>
    </row>
    <row r="14" spans="1:5" ht="9" customHeight="1" x14ac:dyDescent="0.2">
      <c r="A14" s="27" t="s">
        <v>343</v>
      </c>
      <c r="B14" s="38" t="s">
        <v>306</v>
      </c>
      <c r="C14" s="26">
        <v>4907</v>
      </c>
      <c r="D14" s="27">
        <f>C14*E3</f>
        <v>5839.33</v>
      </c>
      <c r="E14" s="52"/>
    </row>
    <row r="15" spans="1:5" ht="9" customHeight="1" x14ac:dyDescent="0.2">
      <c r="A15" s="27" t="s">
        <v>343</v>
      </c>
      <c r="B15" s="38" t="s">
        <v>344</v>
      </c>
      <c r="C15" s="26">
        <v>5463</v>
      </c>
      <c r="D15" s="27">
        <f>C15*E3</f>
        <v>6500.9699999999993</v>
      </c>
      <c r="E15" s="52"/>
    </row>
    <row r="16" spans="1:5" ht="9" customHeight="1" x14ac:dyDescent="0.2">
      <c r="A16" s="27" t="s">
        <v>345</v>
      </c>
      <c r="B16" s="38" t="s">
        <v>42</v>
      </c>
      <c r="C16" s="26">
        <v>4350</v>
      </c>
      <c r="D16" s="27">
        <f>C16*E3</f>
        <v>5176.5</v>
      </c>
      <c r="E16" s="52"/>
    </row>
    <row r="17" spans="1:17" ht="9" customHeight="1" x14ac:dyDescent="0.2">
      <c r="A17" s="27" t="s">
        <v>346</v>
      </c>
      <c r="B17" s="38" t="s">
        <v>44</v>
      </c>
      <c r="C17" s="26">
        <v>5085</v>
      </c>
      <c r="D17" s="27">
        <f>C17*E3</f>
        <v>6051.15</v>
      </c>
      <c r="E17" s="52"/>
    </row>
    <row r="18" spans="1:17" ht="9" customHeight="1" x14ac:dyDescent="0.2">
      <c r="A18" s="27" t="s">
        <v>347</v>
      </c>
      <c r="B18" s="38" t="s">
        <v>46</v>
      </c>
      <c r="C18" s="26">
        <v>4749</v>
      </c>
      <c r="D18" s="27">
        <f>C18*E3</f>
        <v>5651.3099999999995</v>
      </c>
      <c r="E18" s="52"/>
    </row>
    <row r="19" spans="1:17" ht="9" customHeight="1" x14ac:dyDescent="0.2">
      <c r="A19" s="27" t="s">
        <v>348</v>
      </c>
      <c r="B19" s="38" t="s">
        <v>49</v>
      </c>
      <c r="C19" s="26">
        <v>6934</v>
      </c>
      <c r="D19" s="27">
        <f>C19*E3</f>
        <v>8251.4599999999991</v>
      </c>
      <c r="E19" s="52"/>
    </row>
    <row r="20" spans="1:17" ht="9" customHeight="1" x14ac:dyDescent="0.2">
      <c r="A20" s="27" t="s">
        <v>349</v>
      </c>
      <c r="B20" s="38" t="s">
        <v>350</v>
      </c>
      <c r="C20" s="26">
        <v>8195</v>
      </c>
      <c r="D20" s="27">
        <f>C20*E3</f>
        <v>9752.0499999999993</v>
      </c>
      <c r="E20" s="52"/>
    </row>
    <row r="21" spans="1:17" ht="9" customHeight="1" x14ac:dyDescent="0.2">
      <c r="A21" s="27" t="s">
        <v>351</v>
      </c>
      <c r="B21" s="38" t="s">
        <v>314</v>
      </c>
      <c r="C21" s="26">
        <v>7407</v>
      </c>
      <c r="D21" s="27">
        <f>C21*E3</f>
        <v>8814.33</v>
      </c>
      <c r="E21" s="52"/>
    </row>
    <row r="22" spans="1:17" ht="9" customHeight="1" x14ac:dyDescent="0.2">
      <c r="A22" s="27" t="s">
        <v>352</v>
      </c>
      <c r="B22" s="38" t="s">
        <v>328</v>
      </c>
      <c r="C22" s="26">
        <v>9455</v>
      </c>
      <c r="D22" s="27">
        <f>C22*E3</f>
        <v>11251.449999999999</v>
      </c>
      <c r="E22" s="52"/>
    </row>
    <row r="23" spans="1:17" ht="9" customHeight="1" x14ac:dyDescent="0.2">
      <c r="A23" s="27" t="s">
        <v>353</v>
      </c>
      <c r="B23" s="43" t="s">
        <v>53</v>
      </c>
      <c r="C23" s="26">
        <v>315</v>
      </c>
      <c r="D23" s="27">
        <f>C23*E3</f>
        <v>374.84999999999997</v>
      </c>
      <c r="E23" s="53"/>
      <c r="F23" s="54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s="56" customFormat="1" ht="9" customHeight="1" x14ac:dyDescent="0.2">
      <c r="A24" s="27" t="s">
        <v>354</v>
      </c>
      <c r="B24" s="43" t="s">
        <v>54</v>
      </c>
      <c r="C24" s="26">
        <v>3677</v>
      </c>
      <c r="D24" s="28">
        <f>C24*E3</f>
        <v>4375.63</v>
      </c>
      <c r="E24" s="53"/>
      <c r="F24" s="5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s="56" customFormat="1" ht="9" customHeight="1" x14ac:dyDescent="0.2">
      <c r="A25" s="28" t="s">
        <v>351</v>
      </c>
      <c r="B25" s="43" t="str">
        <f>'Примеры модульных тумб'!D12</f>
        <v>LT-TS 3.1**</v>
      </c>
      <c r="C25" s="26">
        <v>15076</v>
      </c>
      <c r="D25" s="28">
        <f>C25*E3</f>
        <v>17940.439999999999</v>
      </c>
      <c r="E25" s="53"/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s="56" customFormat="1" ht="9" customHeight="1" x14ac:dyDescent="0.2">
      <c r="A26" s="28" t="s">
        <v>351</v>
      </c>
      <c r="B26" s="43" t="str">
        <f>'Примеры модульных тумб'!D18</f>
        <v>LT-TS 3.2**</v>
      </c>
      <c r="C26" s="26">
        <v>16143</v>
      </c>
      <c r="D26" s="28">
        <f>C26*E3</f>
        <v>19210.169999999998</v>
      </c>
      <c r="E26" s="53"/>
      <c r="F26" s="5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s="56" customFormat="1" ht="10.15" customHeight="1" x14ac:dyDescent="0.2">
      <c r="A27" s="28" t="s">
        <v>351</v>
      </c>
      <c r="B27" s="43" t="str">
        <f>'Примеры модульных тумб'!D24</f>
        <v>LT-TS 3.3**</v>
      </c>
      <c r="C27" s="26">
        <v>18438</v>
      </c>
      <c r="D27" s="28">
        <f>C27*E3</f>
        <v>21941.219999999998</v>
      </c>
      <c r="E27" s="53"/>
      <c r="F27" s="54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s="56" customFormat="1" ht="9" customHeight="1" x14ac:dyDescent="0.2">
      <c r="A28" s="28" t="s">
        <v>351</v>
      </c>
      <c r="B28" s="43" t="str">
        <f>'Примеры модульных тумб'!D30</f>
        <v>LT-TS 3.4**</v>
      </c>
      <c r="C28" s="26">
        <v>13007</v>
      </c>
      <c r="D28" s="28">
        <f>C28*E3</f>
        <v>15478.33</v>
      </c>
      <c r="E28" s="53"/>
      <c r="F28" s="54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s="56" customFormat="1" ht="9" customHeight="1" x14ac:dyDescent="0.2">
      <c r="A29" s="28" t="s">
        <v>351</v>
      </c>
      <c r="B29" s="43" t="str">
        <f>'Примеры модульных тумб'!D36</f>
        <v>LT-TS 3.5**</v>
      </c>
      <c r="C29" s="26">
        <v>15917</v>
      </c>
      <c r="D29" s="28">
        <f>C29*E3</f>
        <v>18941.23</v>
      </c>
      <c r="E29" s="53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s="56" customFormat="1" ht="9" customHeight="1" x14ac:dyDescent="0.2">
      <c r="A30" s="28" t="s">
        <v>351</v>
      </c>
      <c r="B30" s="43" t="str">
        <f>'Примеры модульных тумб'!D42</f>
        <v>LT-TS 3.6**</v>
      </c>
      <c r="C30" s="26">
        <v>11551</v>
      </c>
      <c r="D30" s="28">
        <f>C30*E3</f>
        <v>13745.689999999999</v>
      </c>
      <c r="E30" s="53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s="56" customFormat="1" ht="9" customHeight="1" x14ac:dyDescent="0.2">
      <c r="A31" s="27" t="s">
        <v>352</v>
      </c>
      <c r="B31" s="43" t="str">
        <f>'Примеры модульных тумб'!D48</f>
        <v>LT-TS 4.1**</v>
      </c>
      <c r="C31" s="26">
        <v>18507</v>
      </c>
      <c r="D31" s="28">
        <f>C31*E3</f>
        <v>22023.329999999998</v>
      </c>
      <c r="E31" s="53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s="56" customFormat="1" ht="9" customHeight="1" x14ac:dyDescent="0.2">
      <c r="A32" s="27" t="s">
        <v>352</v>
      </c>
      <c r="B32" s="43" t="str">
        <f>'Примеры модульных тумб'!D54</f>
        <v>LT-TS 4.2**</v>
      </c>
      <c r="C32" s="26">
        <v>22483</v>
      </c>
      <c r="D32" s="28">
        <f>C32*E3</f>
        <v>26754.77</v>
      </c>
      <c r="E32" s="53"/>
      <c r="F32" s="54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 s="56" customFormat="1" ht="9" customHeight="1" x14ac:dyDescent="0.2">
      <c r="A33" s="27" t="s">
        <v>352</v>
      </c>
      <c r="B33" s="43" t="str">
        <f>'Примеры модульных тумб'!D60</f>
        <v>LT-TS 4.3**</v>
      </c>
      <c r="C33" s="26">
        <v>19573</v>
      </c>
      <c r="D33" s="28">
        <f>C33*E3</f>
        <v>23291.87</v>
      </c>
      <c r="E33" s="53"/>
      <c r="F33" s="54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17" s="56" customFormat="1" ht="9" customHeight="1" x14ac:dyDescent="0.2">
      <c r="A34" s="27" t="s">
        <v>352</v>
      </c>
      <c r="B34" s="43" t="str">
        <f>'Примеры модульных тумб'!D66</f>
        <v>LT-TS 4.4**</v>
      </c>
      <c r="C34" s="26">
        <v>24164</v>
      </c>
      <c r="D34" s="28">
        <f>C34*E3</f>
        <v>28755.16</v>
      </c>
      <c r="E34" s="53"/>
      <c r="F34" s="54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s="56" customFormat="1" ht="9" customHeight="1" x14ac:dyDescent="0.2">
      <c r="A35" s="27" t="s">
        <v>352</v>
      </c>
      <c r="B35" s="43" t="str">
        <f>'Примеры модульных тумб'!D72</f>
        <v>LT-TS 4.5**</v>
      </c>
      <c r="C35" s="26">
        <v>17892</v>
      </c>
      <c r="D35" s="28">
        <f>C35*E3</f>
        <v>21291.48</v>
      </c>
      <c r="E35" s="53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s="56" customFormat="1" ht="9" customHeight="1" x14ac:dyDescent="0.2">
      <c r="A36" s="27" t="s">
        <v>352</v>
      </c>
      <c r="B36" s="43" t="str">
        <f>'Примеры модульных тумб'!D78</f>
        <v>LT-TS 4.6**</v>
      </c>
      <c r="C36" s="26">
        <v>20802</v>
      </c>
      <c r="D36" s="28">
        <f>C36*E3</f>
        <v>24754.379999999997</v>
      </c>
      <c r="E36" s="53"/>
      <c r="F36" s="5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s="56" customFormat="1" ht="9" customHeight="1" x14ac:dyDescent="0.2">
      <c r="A37" s="27" t="s">
        <v>352</v>
      </c>
      <c r="B37" s="43" t="str">
        <f>'Примеры модульных тумб'!D84</f>
        <v>LT-TS 4.7**</v>
      </c>
      <c r="C37" s="26">
        <v>14982</v>
      </c>
      <c r="D37" s="28">
        <f>C37*E3</f>
        <v>17828.579999999998</v>
      </c>
      <c r="E37" s="53"/>
      <c r="F37" s="54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s="56" customFormat="1" ht="9" customHeight="1" x14ac:dyDescent="0.2">
      <c r="A38" s="27" t="s">
        <v>355</v>
      </c>
      <c r="B38" s="43" t="s">
        <v>61</v>
      </c>
      <c r="C38" s="26">
        <v>10401</v>
      </c>
      <c r="D38" s="28">
        <f>C38*E3</f>
        <v>12377.189999999999</v>
      </c>
      <c r="E38" s="53"/>
      <c r="F38" s="54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s="56" customFormat="1" ht="9" customHeight="1" x14ac:dyDescent="0.2">
      <c r="A39" s="28" t="s">
        <v>356</v>
      </c>
      <c r="B39" s="43" t="str">
        <f>'Столы переговорные'!C12</f>
        <v xml:space="preserve">LT-PS18  </v>
      </c>
      <c r="C39" s="26">
        <v>6304</v>
      </c>
      <c r="D39" s="28">
        <f>C39*E3</f>
        <v>7501.7599999999993</v>
      </c>
      <c r="E39" s="53"/>
      <c r="F39" s="54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s="56" customFormat="1" ht="9" customHeight="1" x14ac:dyDescent="0.2">
      <c r="A40" s="28" t="s">
        <v>357</v>
      </c>
      <c r="B40" s="43" t="s">
        <v>106</v>
      </c>
      <c r="C40" s="26">
        <v>6829</v>
      </c>
      <c r="D40" s="28">
        <f>C40*E3</f>
        <v>8126.5099999999993</v>
      </c>
      <c r="E40" s="53"/>
      <c r="F40" s="54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9" customHeight="1" x14ac:dyDescent="0.2">
      <c r="A41" s="28" t="s">
        <v>358</v>
      </c>
      <c r="B41" s="38" t="s">
        <v>108</v>
      </c>
      <c r="C41" s="26">
        <v>7354</v>
      </c>
      <c r="D41" s="27">
        <f>C41*E3</f>
        <v>8751.26</v>
      </c>
      <c r="E41" s="53"/>
      <c r="F41" s="54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ht="9" customHeight="1" x14ac:dyDescent="0.2">
      <c r="A42" s="27" t="s">
        <v>359</v>
      </c>
      <c r="B42" s="38" t="s">
        <v>111</v>
      </c>
      <c r="C42" s="26">
        <v>11557</v>
      </c>
      <c r="D42" s="27">
        <f>C42*E3</f>
        <v>13752.83</v>
      </c>
      <c r="E42" s="53"/>
      <c r="F42" s="54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9" customHeight="1" x14ac:dyDescent="0.2">
      <c r="A43" s="27" t="s">
        <v>360</v>
      </c>
      <c r="B43" s="38" t="s">
        <v>320</v>
      </c>
      <c r="C43" s="26">
        <v>8405</v>
      </c>
      <c r="D43" s="27">
        <f>C43*E3</f>
        <v>10001.949999999999</v>
      </c>
      <c r="E43" s="53"/>
      <c r="F43" s="5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1:17" ht="9" customHeight="1" x14ac:dyDescent="0.2">
      <c r="A44" s="27" t="s">
        <v>360</v>
      </c>
      <c r="B44" s="38" t="s">
        <v>456</v>
      </c>
      <c r="C44" s="26">
        <v>6304</v>
      </c>
      <c r="D44" s="27">
        <f>C44*E3</f>
        <v>7501.7599999999993</v>
      </c>
      <c r="E44" s="53"/>
      <c r="F44" s="54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9" customHeight="1" x14ac:dyDescent="0.2">
      <c r="A45" s="27" t="s">
        <v>361</v>
      </c>
      <c r="B45" s="38" t="s">
        <v>362</v>
      </c>
      <c r="C45" s="26">
        <v>3152</v>
      </c>
      <c r="D45" s="27">
        <f>C45*E3</f>
        <v>3750.8799999999997</v>
      </c>
      <c r="E45" s="53"/>
      <c r="F45" s="54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s="56" customFormat="1" ht="9" customHeight="1" x14ac:dyDescent="0.2">
      <c r="A46" s="27" t="s">
        <v>359</v>
      </c>
      <c r="B46" s="44" t="s">
        <v>117</v>
      </c>
      <c r="C46" s="26">
        <v>17399</v>
      </c>
      <c r="D46" s="28">
        <f>C46*E3</f>
        <v>20704.809999999998</v>
      </c>
      <c r="E46" s="53"/>
      <c r="F46" s="54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s="56" customFormat="1" ht="9" customHeight="1" x14ac:dyDescent="0.2">
      <c r="A47" s="27" t="s">
        <v>458</v>
      </c>
      <c r="B47" s="44" t="s">
        <v>457</v>
      </c>
      <c r="C47" s="26">
        <v>15298</v>
      </c>
      <c r="D47" s="28">
        <f>C47*E3</f>
        <v>18204.62</v>
      </c>
      <c r="E47" s="53"/>
      <c r="F47" s="54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9" customHeight="1" x14ac:dyDescent="0.2">
      <c r="A48" s="28" t="s">
        <v>363</v>
      </c>
      <c r="B48" s="43" t="s">
        <v>120</v>
      </c>
      <c r="C48" s="26">
        <v>4570</v>
      </c>
      <c r="D48" s="28">
        <f>C48*E3</f>
        <v>5438.3</v>
      </c>
      <c r="E48" s="53"/>
      <c r="F48" s="54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9" customHeight="1" x14ac:dyDescent="0.2">
      <c r="A49" s="28" t="s">
        <v>364</v>
      </c>
      <c r="B49" s="43" t="s">
        <v>125</v>
      </c>
      <c r="C49" s="26">
        <v>4097</v>
      </c>
      <c r="D49" s="28">
        <f>C49*E3</f>
        <v>4875.4299999999994</v>
      </c>
      <c r="E49" s="53"/>
      <c r="F49" s="54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1:17" ht="9" customHeight="1" x14ac:dyDescent="0.2">
      <c r="A50" s="28" t="s">
        <v>365</v>
      </c>
      <c r="B50" s="43" t="s">
        <v>127</v>
      </c>
      <c r="C50" s="26">
        <v>6093</v>
      </c>
      <c r="D50" s="28">
        <f>C50*E3</f>
        <v>7250.67</v>
      </c>
      <c r="E50" s="53"/>
      <c r="F50" s="54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ht="9" customHeight="1" x14ac:dyDescent="0.2">
      <c r="A51" s="28" t="s">
        <v>366</v>
      </c>
      <c r="B51" s="43" t="s">
        <v>331</v>
      </c>
      <c r="C51" s="26">
        <v>5358</v>
      </c>
      <c r="D51" s="27">
        <f>C51*E3</f>
        <v>6376.0199999999995</v>
      </c>
      <c r="E51" s="53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</row>
    <row r="52" spans="1:17" ht="9" customHeight="1" x14ac:dyDescent="0.2">
      <c r="A52" s="28" t="s">
        <v>367</v>
      </c>
      <c r="B52" s="43" t="s">
        <v>131</v>
      </c>
      <c r="C52" s="26">
        <v>3572</v>
      </c>
      <c r="D52" s="27">
        <f>C52*E3</f>
        <v>4250.6799999999994</v>
      </c>
      <c r="E52" s="53"/>
      <c r="F52" s="54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</row>
    <row r="53" spans="1:17" s="56" customFormat="1" ht="9" customHeight="1" x14ac:dyDescent="0.2">
      <c r="A53" s="28" t="s">
        <v>368</v>
      </c>
      <c r="B53" s="43" t="s">
        <v>134</v>
      </c>
      <c r="C53" s="26">
        <v>4202</v>
      </c>
      <c r="D53" s="28">
        <f>C53*E3</f>
        <v>5000.38</v>
      </c>
      <c r="E53" s="53"/>
      <c r="F53" s="54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1:17" s="56" customFormat="1" ht="9" customHeight="1" x14ac:dyDescent="0.2">
      <c r="A54" s="28" t="s">
        <v>369</v>
      </c>
      <c r="B54" s="43" t="s">
        <v>297</v>
      </c>
      <c r="C54" s="26">
        <v>9455</v>
      </c>
      <c r="D54" s="28">
        <f>C54*E3</f>
        <v>11251.449999999999</v>
      </c>
      <c r="E54" s="53"/>
      <c r="F54" s="54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1:17" s="56" customFormat="1" ht="9" customHeight="1" x14ac:dyDescent="0.2">
      <c r="A55" s="28" t="s">
        <v>370</v>
      </c>
      <c r="B55" s="43" t="s">
        <v>143</v>
      </c>
      <c r="C55" s="26">
        <v>5253</v>
      </c>
      <c r="D55" s="28">
        <f>C55*E3</f>
        <v>6251.07</v>
      </c>
      <c r="E55" s="53"/>
      <c r="F55" s="54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9" customHeight="1" x14ac:dyDescent="0.2">
      <c r="A56" s="27" t="s">
        <v>371</v>
      </c>
      <c r="B56" s="38" t="s">
        <v>145</v>
      </c>
      <c r="C56" s="26">
        <v>4097</v>
      </c>
      <c r="D56" s="27">
        <f>C56*E3</f>
        <v>4875.4299999999994</v>
      </c>
      <c r="E56" s="53"/>
      <c r="F56" s="54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9" customHeight="1" x14ac:dyDescent="0.2">
      <c r="A57" s="28" t="s">
        <v>372</v>
      </c>
      <c r="B57" s="43" t="s">
        <v>148</v>
      </c>
      <c r="C57" s="26">
        <v>3992</v>
      </c>
      <c r="D57" s="27">
        <f>C57*E3</f>
        <v>4750.4799999999996</v>
      </c>
      <c r="E57" s="57"/>
    </row>
    <row r="58" spans="1:17" ht="9" customHeight="1" x14ac:dyDescent="0.2">
      <c r="A58" s="28" t="s">
        <v>373</v>
      </c>
      <c r="B58" s="43" t="s">
        <v>150</v>
      </c>
      <c r="C58" s="26">
        <v>2837</v>
      </c>
      <c r="D58" s="27">
        <f>C58*E3</f>
        <v>3376.0299999999997</v>
      </c>
      <c r="E58" s="57"/>
    </row>
    <row r="59" spans="1:17" ht="9" customHeight="1" x14ac:dyDescent="0.2">
      <c r="A59" s="27" t="s">
        <v>374</v>
      </c>
      <c r="B59" s="38" t="s">
        <v>153</v>
      </c>
      <c r="C59" s="26">
        <v>420</v>
      </c>
      <c r="D59" s="27">
        <f>C59*E3</f>
        <v>499.79999999999995</v>
      </c>
      <c r="E59" s="52"/>
    </row>
    <row r="60" spans="1:17" ht="9" customHeight="1" x14ac:dyDescent="0.2">
      <c r="A60" s="27" t="s">
        <v>375</v>
      </c>
      <c r="B60" s="38" t="s">
        <v>155</v>
      </c>
      <c r="C60" s="26">
        <v>735</v>
      </c>
      <c r="D60" s="27">
        <f>C60*E3</f>
        <v>874.65</v>
      </c>
      <c r="E60" s="52"/>
    </row>
    <row r="61" spans="1:17" ht="9" customHeight="1" x14ac:dyDescent="0.2">
      <c r="A61" s="27" t="s">
        <v>376</v>
      </c>
      <c r="B61" s="38" t="s">
        <v>157</v>
      </c>
      <c r="C61" s="26">
        <v>1051</v>
      </c>
      <c r="D61" s="27">
        <f>C61*E3</f>
        <v>1250.69</v>
      </c>
      <c r="E61" s="52"/>
    </row>
    <row r="62" spans="1:17" ht="9" customHeight="1" x14ac:dyDescent="0.2">
      <c r="A62" s="27" t="s">
        <v>377</v>
      </c>
      <c r="B62" s="38" t="s">
        <v>159</v>
      </c>
      <c r="C62" s="26">
        <v>1471</v>
      </c>
      <c r="D62" s="27">
        <f>C62*E3</f>
        <v>1750.49</v>
      </c>
      <c r="E62" s="52"/>
    </row>
    <row r="63" spans="1:17" ht="9" customHeight="1" x14ac:dyDescent="0.2">
      <c r="A63" s="27" t="s">
        <v>378</v>
      </c>
      <c r="B63" s="38" t="s">
        <v>161</v>
      </c>
      <c r="C63" s="26">
        <v>1786</v>
      </c>
      <c r="D63" s="27">
        <f>C63*E3</f>
        <v>2125.3399999999997</v>
      </c>
      <c r="E63" s="52"/>
    </row>
    <row r="64" spans="1:17" ht="9" customHeight="1" x14ac:dyDescent="0.2">
      <c r="A64" s="27" t="s">
        <v>379</v>
      </c>
      <c r="B64" s="38" t="s">
        <v>163</v>
      </c>
      <c r="C64" s="26">
        <v>2101</v>
      </c>
      <c r="D64" s="27">
        <f>C64*E3</f>
        <v>2500.19</v>
      </c>
      <c r="E64" s="52"/>
    </row>
    <row r="65" spans="1:5" ht="9" customHeight="1" x14ac:dyDescent="0.2">
      <c r="A65" s="27" t="s">
        <v>380</v>
      </c>
      <c r="B65" s="38" t="s">
        <v>167</v>
      </c>
      <c r="C65" s="26">
        <v>1786</v>
      </c>
      <c r="D65" s="27">
        <f>C65*E3</f>
        <v>2125.3399999999997</v>
      </c>
      <c r="E65" s="52"/>
    </row>
    <row r="66" spans="1:5" ht="9" customHeight="1" x14ac:dyDescent="0.2">
      <c r="A66" s="27" t="s">
        <v>381</v>
      </c>
      <c r="B66" s="38" t="s">
        <v>169</v>
      </c>
      <c r="C66" s="26">
        <v>1366</v>
      </c>
      <c r="D66" s="27">
        <f>C66*E3</f>
        <v>1625.54</v>
      </c>
      <c r="E66" s="52"/>
    </row>
    <row r="67" spans="1:5" ht="9" customHeight="1" x14ac:dyDescent="0.2">
      <c r="A67" s="27" t="s">
        <v>382</v>
      </c>
      <c r="B67" s="38" t="s">
        <v>171</v>
      </c>
      <c r="C67" s="26">
        <v>1156</v>
      </c>
      <c r="D67" s="27">
        <f>C67*E3</f>
        <v>1375.6399999999999</v>
      </c>
      <c r="E67" s="52"/>
    </row>
    <row r="68" spans="1:5" ht="9" customHeight="1" x14ac:dyDescent="0.2">
      <c r="A68" s="27" t="s">
        <v>383</v>
      </c>
      <c r="B68" s="38" t="s">
        <v>174</v>
      </c>
      <c r="C68" s="26">
        <v>3887</v>
      </c>
      <c r="D68" s="27">
        <f>C68*E3</f>
        <v>4625.53</v>
      </c>
      <c r="E68" s="52"/>
    </row>
    <row r="69" spans="1:5" ht="9" customHeight="1" x14ac:dyDescent="0.2">
      <c r="A69" s="27" t="s">
        <v>384</v>
      </c>
      <c r="B69" s="38" t="s">
        <v>176</v>
      </c>
      <c r="C69" s="26">
        <v>3152</v>
      </c>
      <c r="D69" s="27">
        <f>C69*E3</f>
        <v>3750.8799999999997</v>
      </c>
      <c r="E69" s="52"/>
    </row>
    <row r="70" spans="1:5" ht="9" customHeight="1" x14ac:dyDescent="0.2">
      <c r="A70" s="27" t="s">
        <v>385</v>
      </c>
      <c r="B70" s="38" t="s">
        <v>178</v>
      </c>
      <c r="C70" s="26">
        <v>2627</v>
      </c>
      <c r="D70" s="27">
        <f>C70*E3</f>
        <v>3126.1299999999997</v>
      </c>
      <c r="E70" s="52"/>
    </row>
    <row r="71" spans="1:5" ht="9" customHeight="1" x14ac:dyDescent="0.2">
      <c r="A71" s="27" t="s">
        <v>404</v>
      </c>
      <c r="B71" s="38" t="s">
        <v>398</v>
      </c>
      <c r="C71" s="26">
        <v>4717</v>
      </c>
      <c r="D71" s="27">
        <f>C71*E3</f>
        <v>5613.23</v>
      </c>
      <c r="E71" s="52"/>
    </row>
    <row r="72" spans="1:5" ht="9" customHeight="1" x14ac:dyDescent="0.2">
      <c r="A72" s="27" t="s">
        <v>405</v>
      </c>
      <c r="B72" s="38" t="s">
        <v>401</v>
      </c>
      <c r="C72" s="26">
        <v>4717</v>
      </c>
      <c r="D72" s="27">
        <f>C72*E3</f>
        <v>5613.23</v>
      </c>
      <c r="E72" s="52"/>
    </row>
    <row r="73" spans="1:5" ht="9" customHeight="1" x14ac:dyDescent="0.2">
      <c r="A73" s="27" t="s">
        <v>406</v>
      </c>
      <c r="B73" s="38" t="s">
        <v>399</v>
      </c>
      <c r="C73" s="26">
        <v>3727</v>
      </c>
      <c r="D73" s="27">
        <f>C73*E3</f>
        <v>4435.13</v>
      </c>
      <c r="E73" s="52"/>
    </row>
    <row r="74" spans="1:5" ht="9" customHeight="1" x14ac:dyDescent="0.2">
      <c r="A74" s="27" t="s">
        <v>408</v>
      </c>
      <c r="B74" s="38" t="s">
        <v>402</v>
      </c>
      <c r="C74" s="26">
        <v>3727</v>
      </c>
      <c r="D74" s="27">
        <f>C74*E3</f>
        <v>4435.13</v>
      </c>
      <c r="E74" s="52"/>
    </row>
    <row r="75" spans="1:5" ht="9" customHeight="1" x14ac:dyDescent="0.2">
      <c r="A75" s="27" t="s">
        <v>407</v>
      </c>
      <c r="B75" s="38" t="s">
        <v>400</v>
      </c>
      <c r="C75" s="26">
        <v>3013</v>
      </c>
      <c r="D75" s="27">
        <f>C75*E3</f>
        <v>3585.47</v>
      </c>
      <c r="E75" s="52"/>
    </row>
    <row r="76" spans="1:5" ht="9" customHeight="1" x14ac:dyDescent="0.2">
      <c r="A76" s="27" t="s">
        <v>409</v>
      </c>
      <c r="B76" s="38" t="s">
        <v>403</v>
      </c>
      <c r="C76" s="26">
        <v>3013</v>
      </c>
      <c r="D76" s="27">
        <f>C76*E3</f>
        <v>3585.47</v>
      </c>
      <c r="E76" s="52"/>
    </row>
    <row r="77" spans="1:5" ht="9" customHeight="1" x14ac:dyDescent="0.2">
      <c r="A77" s="27" t="s">
        <v>386</v>
      </c>
      <c r="B77" s="38" t="s">
        <v>181</v>
      </c>
      <c r="C77" s="26">
        <v>946</v>
      </c>
      <c r="D77" s="27">
        <f>C77*E3</f>
        <v>1125.74</v>
      </c>
      <c r="E77" s="53"/>
    </row>
    <row r="78" spans="1:5" ht="9" customHeight="1" x14ac:dyDescent="0.2">
      <c r="A78" s="28" t="s">
        <v>387</v>
      </c>
      <c r="B78" s="43" t="s">
        <v>183</v>
      </c>
      <c r="C78" s="26">
        <v>735</v>
      </c>
      <c r="D78" s="28">
        <f>C78*E3</f>
        <v>874.65</v>
      </c>
      <c r="E78" s="53"/>
    </row>
    <row r="79" spans="1:5" ht="9" customHeight="1" x14ac:dyDescent="0.2">
      <c r="A79" s="28" t="s">
        <v>388</v>
      </c>
      <c r="B79" s="43" t="s">
        <v>185</v>
      </c>
      <c r="C79" s="26">
        <v>480</v>
      </c>
      <c r="D79" s="28">
        <f>C79*E3</f>
        <v>571.19999999999993</v>
      </c>
      <c r="E79" s="53"/>
    </row>
    <row r="80" spans="1:5" ht="9" customHeight="1" x14ac:dyDescent="0.2">
      <c r="A80" s="28" t="s">
        <v>389</v>
      </c>
      <c r="B80" s="43" t="s">
        <v>187</v>
      </c>
      <c r="C80" s="26">
        <v>25214</v>
      </c>
      <c r="D80" s="28">
        <f>C80*E3</f>
        <v>30004.66</v>
      </c>
      <c r="E80" s="53"/>
    </row>
    <row r="81" spans="1:12" ht="9" customHeight="1" x14ac:dyDescent="0.2">
      <c r="A81" s="28" t="s">
        <v>390</v>
      </c>
      <c r="B81" s="43" t="s">
        <v>190</v>
      </c>
      <c r="C81" s="26">
        <v>5883</v>
      </c>
      <c r="D81" s="28">
        <f>C81*E3</f>
        <v>7000.7699999999995</v>
      </c>
      <c r="E81" s="53"/>
      <c r="G81" s="58"/>
    </row>
    <row r="82" spans="1:12" ht="9" customHeight="1" x14ac:dyDescent="0.2">
      <c r="A82" s="28" t="s">
        <v>391</v>
      </c>
      <c r="B82" s="43" t="s">
        <v>55</v>
      </c>
      <c r="C82" s="26">
        <v>1067</v>
      </c>
      <c r="D82" s="28">
        <f>C82*E3</f>
        <v>1269.73</v>
      </c>
      <c r="E82" s="53"/>
    </row>
    <row r="83" spans="1:12" ht="9" customHeight="1" x14ac:dyDescent="0.2">
      <c r="A83" s="28" t="s">
        <v>447</v>
      </c>
      <c r="B83" s="43" t="s">
        <v>446</v>
      </c>
      <c r="C83" s="26">
        <v>1382</v>
      </c>
      <c r="D83" s="28">
        <f>C83*E3</f>
        <v>1644.58</v>
      </c>
      <c r="E83" s="53"/>
    </row>
    <row r="84" spans="1:12" ht="9" customHeight="1" x14ac:dyDescent="0.2">
      <c r="A84" s="28" t="s">
        <v>392</v>
      </c>
      <c r="B84" s="43" t="s">
        <v>57</v>
      </c>
      <c r="C84" s="26">
        <v>2521</v>
      </c>
      <c r="D84" s="28">
        <f>C84*E3</f>
        <v>2999.99</v>
      </c>
      <c r="E84" s="53"/>
    </row>
    <row r="85" spans="1:12" ht="9" customHeight="1" x14ac:dyDescent="0.2">
      <c r="A85" s="28" t="s">
        <v>392</v>
      </c>
      <c r="B85" s="43" t="s">
        <v>59</v>
      </c>
      <c r="C85" s="26">
        <v>2521</v>
      </c>
      <c r="D85" s="28">
        <f>C85*E3</f>
        <v>2999.99</v>
      </c>
      <c r="E85" s="53"/>
    </row>
    <row r="86" spans="1:12" ht="9" customHeight="1" x14ac:dyDescent="0.2">
      <c r="A86" s="28" t="s">
        <v>444</v>
      </c>
      <c r="B86" s="43" t="s">
        <v>412</v>
      </c>
      <c r="C86" s="26">
        <v>3649</v>
      </c>
      <c r="D86" s="28">
        <f>C86*E3</f>
        <v>4342.3099999999995</v>
      </c>
      <c r="E86" s="53"/>
    </row>
    <row r="87" spans="1:12" ht="9" customHeight="1" x14ac:dyDescent="0.2">
      <c r="A87" s="28" t="s">
        <v>444</v>
      </c>
      <c r="B87" s="43" t="s">
        <v>413</v>
      </c>
      <c r="C87" s="26">
        <v>3649</v>
      </c>
      <c r="D87" s="28">
        <f>C87*E3</f>
        <v>4342.3099999999995</v>
      </c>
      <c r="E87" s="53"/>
    </row>
    <row r="88" spans="1:12" ht="9" customHeight="1" x14ac:dyDescent="0.2">
      <c r="A88" s="28" t="s">
        <v>464</v>
      </c>
      <c r="B88" s="45" t="s">
        <v>460</v>
      </c>
      <c r="C88" s="26">
        <v>188</v>
      </c>
      <c r="D88" s="28">
        <f>C88*$E$3</f>
        <v>223.72</v>
      </c>
      <c r="E88" s="53"/>
      <c r="G88" s="59"/>
      <c r="H88" s="59"/>
      <c r="I88" s="59"/>
      <c r="J88" s="59"/>
      <c r="K88" s="59"/>
      <c r="L88" s="59"/>
    </row>
    <row r="89" spans="1:12" ht="9" customHeight="1" x14ac:dyDescent="0.2">
      <c r="A89" s="28" t="s">
        <v>465</v>
      </c>
      <c r="B89" s="45" t="s">
        <v>461</v>
      </c>
      <c r="C89" s="26">
        <v>212</v>
      </c>
      <c r="D89" s="28">
        <f t="shared" ref="D89:D95" si="0">C89*$E$3</f>
        <v>252.28</v>
      </c>
      <c r="E89" s="53"/>
      <c r="G89" s="59"/>
      <c r="H89" s="59"/>
      <c r="I89" s="59"/>
      <c r="J89" s="59"/>
      <c r="K89" s="59"/>
      <c r="L89" s="59"/>
    </row>
    <row r="90" spans="1:12" ht="9" customHeight="1" x14ac:dyDescent="0.2">
      <c r="A90" s="28" t="s">
        <v>466</v>
      </c>
      <c r="B90" s="38" t="s">
        <v>462</v>
      </c>
      <c r="C90" s="26">
        <v>212</v>
      </c>
      <c r="D90" s="28">
        <f t="shared" si="0"/>
        <v>252.28</v>
      </c>
      <c r="E90" s="53"/>
      <c r="G90" s="59"/>
      <c r="H90" s="59"/>
      <c r="I90" s="59"/>
      <c r="J90" s="59"/>
      <c r="K90" s="59"/>
      <c r="L90" s="59"/>
    </row>
    <row r="91" spans="1:12" ht="9" customHeight="1" x14ac:dyDescent="0.2">
      <c r="A91" s="28" t="s">
        <v>466</v>
      </c>
      <c r="B91" s="38" t="s">
        <v>463</v>
      </c>
      <c r="C91" s="26">
        <v>235</v>
      </c>
      <c r="D91" s="28">
        <f t="shared" si="0"/>
        <v>279.64999999999998</v>
      </c>
      <c r="E91" s="53"/>
      <c r="G91" s="59"/>
      <c r="H91" s="59"/>
      <c r="I91" s="59"/>
      <c r="J91" s="59"/>
      <c r="K91" s="59"/>
      <c r="L91" s="59"/>
    </row>
    <row r="92" spans="1:12" ht="9" customHeight="1" x14ac:dyDescent="0.2">
      <c r="A92" s="28" t="s">
        <v>471</v>
      </c>
      <c r="B92" s="46" t="s">
        <v>467</v>
      </c>
      <c r="C92" s="26">
        <v>259</v>
      </c>
      <c r="D92" s="28">
        <f t="shared" si="0"/>
        <v>308.20999999999998</v>
      </c>
      <c r="E92" s="53"/>
      <c r="G92" s="59"/>
      <c r="H92" s="59"/>
      <c r="I92" s="59"/>
      <c r="J92" s="59"/>
      <c r="K92" s="59"/>
      <c r="L92" s="59"/>
    </row>
    <row r="93" spans="1:12" ht="9" customHeight="1" x14ac:dyDescent="0.2">
      <c r="A93" s="28" t="s">
        <v>472</v>
      </c>
      <c r="B93" s="47" t="s">
        <v>468</v>
      </c>
      <c r="C93" s="26">
        <v>188</v>
      </c>
      <c r="D93" s="28">
        <f t="shared" si="0"/>
        <v>223.72</v>
      </c>
      <c r="E93" s="53"/>
      <c r="G93" s="59"/>
      <c r="H93" s="59"/>
      <c r="I93" s="59"/>
      <c r="J93" s="59"/>
      <c r="K93" s="59"/>
      <c r="L93" s="59"/>
    </row>
    <row r="94" spans="1:12" ht="9" customHeight="1" x14ac:dyDescent="0.2">
      <c r="A94" s="28" t="s">
        <v>473</v>
      </c>
      <c r="B94" s="47" t="s">
        <v>469</v>
      </c>
      <c r="C94" s="26">
        <v>212</v>
      </c>
      <c r="D94" s="28">
        <f t="shared" si="0"/>
        <v>252.28</v>
      </c>
      <c r="E94" s="53"/>
      <c r="G94" s="59"/>
      <c r="H94" s="59"/>
      <c r="I94" s="59"/>
      <c r="J94" s="59"/>
      <c r="K94" s="59"/>
      <c r="L94" s="59"/>
    </row>
    <row r="95" spans="1:12" ht="9" customHeight="1" x14ac:dyDescent="0.2">
      <c r="A95" s="28" t="s">
        <v>474</v>
      </c>
      <c r="B95" s="46" t="s">
        <v>470</v>
      </c>
      <c r="C95" s="26">
        <v>212</v>
      </c>
      <c r="D95" s="28">
        <f t="shared" si="0"/>
        <v>252.28</v>
      </c>
      <c r="E95" s="53"/>
      <c r="G95" s="59"/>
      <c r="H95" s="59"/>
      <c r="I95" s="59"/>
      <c r="J95" s="59"/>
      <c r="K95" s="59"/>
      <c r="L95" s="59"/>
    </row>
    <row r="96" spans="1:12" ht="9" customHeight="1" x14ac:dyDescent="0.2">
      <c r="A96" s="28" t="s">
        <v>393</v>
      </c>
      <c r="B96" s="43" t="s">
        <v>38</v>
      </c>
      <c r="C96" s="26">
        <v>2248</v>
      </c>
      <c r="D96" s="28">
        <f>C96*E3</f>
        <v>2675.12</v>
      </c>
      <c r="E96" s="53"/>
      <c r="G96" s="59"/>
      <c r="H96" s="59"/>
      <c r="I96" s="59"/>
      <c r="J96" s="59"/>
      <c r="K96" s="59"/>
      <c r="L96" s="59"/>
    </row>
    <row r="97" spans="1:5" ht="9" customHeight="1" x14ac:dyDescent="0.2">
      <c r="A97" s="28" t="s">
        <v>394</v>
      </c>
      <c r="B97" s="38" t="s">
        <v>194</v>
      </c>
      <c r="C97" s="26">
        <v>237</v>
      </c>
      <c r="D97" s="27">
        <f>C97*E3</f>
        <v>282.02999999999997</v>
      </c>
      <c r="E97" s="53"/>
    </row>
    <row r="98" spans="1:5" ht="12" customHeight="1" x14ac:dyDescent="0.2"/>
  </sheetData>
  <sheetProtection selectLockedCells="1" selectUnlockedCells="1"/>
  <mergeCells count="1">
    <mergeCell ref="E3:E6"/>
  </mergeCells>
  <pageMargins left="0.2361111111111111" right="0.2361111111111111" top="0.74791666666666667" bottom="0.74791666666666667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Столы руководителя + тумбы</vt:lpstr>
      <vt:lpstr>Примеры модульных тумб</vt:lpstr>
      <vt:lpstr>Столы переговорные</vt:lpstr>
      <vt:lpstr>Каркасы и двери</vt:lpstr>
      <vt:lpstr>Комплектация шкафов</vt:lpstr>
      <vt:lpstr>Композиции</vt:lpstr>
      <vt:lpstr>Таблица</vt:lpstr>
      <vt:lpstr>'Столы переговорные'!Область_печати</vt:lpstr>
      <vt:lpstr>'Столы руководителя + тумбы'!Область_печати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</dc:creator>
  <cp:lastModifiedBy>Олег</cp:lastModifiedBy>
  <cp:lastPrinted>2019-09-11T12:15:14Z</cp:lastPrinted>
  <dcterms:created xsi:type="dcterms:W3CDTF">2018-01-24T13:06:32Z</dcterms:created>
  <dcterms:modified xsi:type="dcterms:W3CDTF">2019-12-09T18:38:01Z</dcterms:modified>
</cp:coreProperties>
</file>